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4 市町村回答\30_色麻町★☆\"/>
    </mc:Choice>
  </mc:AlternateContent>
  <workbookProtection workbookAlgorithmName="SHA-512" workbookHashValue="7q05i+bdVdVu5Y0kBlC/j8JjBpwZpYFHBEjQhtMzrJ3FuR+sIg6SFtu+ECM+IXh9J96cnZKnKH2oaB7b9qd+kw==" workbookSaltValue="ZI7LyyLIhgGYwG9BtNHnfg==" workbookSpinCount="100000" lockStructure="1"/>
  <bookViews>
    <workbookView xWindow="0" yWindow="0" windowWidth="28800" windowHeight="107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L8" i="4"/>
  <c r="P8"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<sst xmlns="http://schemas.openxmlformats.org/spreadsheetml/2006/main" count="247" uniqueCount="121">
  <si>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</si>
  <si>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</si>
  <si>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</si>
  <si>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</si>
  <si>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</si>
  <si>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</si>
  <si>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</si>
  <si>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</si>
  <si>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</si>
  <si>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</si>
  <si>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</si>
  <si>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</si>
  <si>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</si>
  <si>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</si>
  <si>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</si>
  <si>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</si>
  <si>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</si>
  <si>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</si>
  <si>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</si>
  <si>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</si>
  <si>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</si>
  <si>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</si>
  <si>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</si>
  <si>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</si>
  <si>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</si>
  <si>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</si>
  <si>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</si>
  <si>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</si>
  <si>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</si>
  <si>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</si>
  <si>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</si>
  <si>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</si>
  <si>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</si>
  <si>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</si>
  <si>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</si>
  <si>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</si>
  <si>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</si>
  <si>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</si>
  <si>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</si>
  <si>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</si>
  <si>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</si>
  <si>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</si>
  <si>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</si>
  <si>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</si>
  <si>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</si>
  <si>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</si>
  <si>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</si>
  <si>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</si>
  <si>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</si>
  <si>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</si>
  <si>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</si>
  <si>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</si>
  <si>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</si>
  <si>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</si>
  <si>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</si>
  <si>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</si>
  <si>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</si>
  <si>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</si>
  <si>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</si>
  <si>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</si>
  <si>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</si>
  <si>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</si>
  <si>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</si>
  <si>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</si>
  <si>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</si>
  <si>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</si>
  <si>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</si>
  <si>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</si>
  <si>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</si>
  <si>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</si>
  <si>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</si>
  <si>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</si>
  <si>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</si>
  <si>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</si>
  <si>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</si>
  <si>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</si>
  <si>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</si>
  <si>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</si>
  <si>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</si>
  <si>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</si>
  <si>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</si>
  <si>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</si>
  <si>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</si>
  <si>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</si>
  <si>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</si>
  <si>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</si>
  <si>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</si>
  <si>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</si>
  <si>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</si>
  <si>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</si>
  <si>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</si>
  <si>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</si>
  <si>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</si>
  <si>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</si>
  <si>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</si>
  <si>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</si>
  <si>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</si>
  <si>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</si>
  <si>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</si>
  <si>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</si>
  <si>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</si>
  <si>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</si>
  <si>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</si>
  <si>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</si>
  <si>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</si>
  <si>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</si>
  <si>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</si>
  <si>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</si>
  <si>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</si>
  <si>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</si>
  <si>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</si>
  <si>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</si>
  <si>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</si>
  <si>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</si>
  <si>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</si>
  <si>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</si>
  <si>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</si>
  <si>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</si>
  <si>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浄化槽設置基数は105基であり、今後増加することは無く、経営状況もこのまま推移するものと思われるが、今後耐用年数28年を迎える浄化槽の計画的な更新が必要となってくる。また、策定した経営戦略に基づき、計画的・効率的な事業運営を推進する。</t>
    <phoneticPr fontId="4"/>
  </si>
  <si>
    <t>平成17年度から使用を開始しており、18年を経過しブロワー等の故障が発生、その都度修繕、更新を行っている。</t>
    <phoneticPr fontId="4"/>
  </si>
  <si>
    <t>①について、収益的収支比率は114.92％となっている。地方債償還金は減少しているものの、料金収入も減少しており、当該収入だけでは経費が回収できないことから、一般会計からの繰入によるところが大きい。また公営企業会計への移行に伴い、3月末で打ち切り決算となり、未払金が発生したため、収益的収支比率が増となったと考えられる。
④について、今後借入の見込みがなく、令和２０年度に償還が終了し、残高が０となる。
⑤について、①同様使用料だけでは経費が回収できない状況であるため、今後他の事業も含め令和8年度より使用料改定作業を行う。　　　
⑥について、１戸当たりの使用人数が比較的多いため平均値を下回っていると考えられる。　　　　　　　　　　
⑦について、浄化槽設置希望者が対象で有り稼働率は52.38％である。　　　　　　　
⑧について、浄化槽設置希望者が対象であるため、水洗化率は100％である。</t>
    <rPh sb="101" eb="103">
      <t>コウエイ</t>
    </rPh>
    <rPh sb="103" eb="105">
      <t>キギョウ</t>
    </rPh>
    <rPh sb="105" eb="107">
      <t>カイケイ</t>
    </rPh>
    <rPh sb="109" eb="111">
      <t>イコウ</t>
    </rPh>
    <rPh sb="112" eb="113">
      <t>トモナ</t>
    </rPh>
    <rPh sb="116" eb="117">
      <t>ガツ</t>
    </rPh>
    <rPh sb="117" eb="118">
      <t>マツ</t>
    </rPh>
    <rPh sb="119" eb="120">
      <t>ウ</t>
    </rPh>
    <rPh sb="121" eb="122">
      <t>キ</t>
    </rPh>
    <rPh sb="123" eb="125">
      <t>ケッサン</t>
    </rPh>
    <rPh sb="129" eb="132">
      <t>ミバライキン</t>
    </rPh>
    <rPh sb="133" eb="135">
      <t>ハッセイ</t>
    </rPh>
    <rPh sb="140" eb="142">
      <t>シュウエキ</t>
    </rPh>
    <rPh sb="142" eb="143">
      <t>テキ</t>
    </rPh>
    <rPh sb="143" eb="145">
      <t>シュウシ</t>
    </rPh>
    <rPh sb="145" eb="147">
      <t>ヒリツ</t>
    </rPh>
    <rPh sb="148" eb="149">
      <t>ゾウ</t>
    </rPh>
    <rPh sb="154" eb="1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</si>
</sst>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5B-440E-B9C9-E39E6CE45C6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5B-440E-B9C9-E39E6CE45C6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58.5</c:v>
                </c:pt>
                <c:pt idx="1">
                  <c:v>57.82</c:v>
                </c:pt>
                <c:pt idx="2">
                  <c:v>57.14</c:v>
                </c:pt>
                <c:pt idx="3">
                  <c:v>56.46</c:v>
                </c:pt>
                <c:pt idx="4">
                  <c:v>52.38</c:v>
                </c:pt>
              </c:numCache>
            </c:numRef>
          </c:val>
          <c:extLst>
            <c:ext xmlns:c16="http://schemas.microsoft.com/office/drawing/2014/chart" uri="{C3380CC4-5D6E-409C-BE32-E72D297353CC}">
              <c16:uniqueId val="{00000000-610E-4B08-9412-E88078B07A7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610E-4B08-9412-E88078B07A7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391-4F44-951A-CA5DA2E4A2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F391-4F44-951A-CA5DA2E4A2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103.44</c:v>
                </c:pt>
                <c:pt idx="1">
                  <c:v>104.11</c:v>
                </c:pt>
                <c:pt idx="2">
                  <c:v>107.43</c:v>
                </c:pt>
                <c:pt idx="3">
                  <c:v>104.38</c:v>
                </c:pt>
                <c:pt idx="4">
                  <c:v>114.92</c:v>
                </c:pt>
              </c:numCache>
            </c:numRef>
          </c:val>
          <c:extLst>
            <c:ext xmlns:c16="http://schemas.microsoft.com/office/drawing/2014/chart" uri="{C3380CC4-5D6E-409C-BE32-E72D297353CC}">
              <c16:uniqueId val="{00000000-64C8-4247-938F-70D5FDA702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C8-4247-938F-70D5FDA702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00-4464-9707-9EB80F529E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00-4464-9707-9EB80F529E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2B-4525-B646-94F5928DF8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2B-4525-B646-94F5928DF8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68-4266-8325-41CF0A1069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68-4266-8325-41CF0A1069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E5-487D-8C58-E60BC5BABE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E5-487D-8C58-E60BC5BABE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61-4160-A13D-4F92A7E0D8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F961-4160-A13D-4F92A7E0D8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68.16</c:v>
                </c:pt>
                <c:pt idx="1">
                  <c:v>67.73</c:v>
                </c:pt>
                <c:pt idx="2">
                  <c:v>65.52</c:v>
                </c:pt>
                <c:pt idx="3">
                  <c:v>62.31</c:v>
                </c:pt>
                <c:pt idx="4">
                  <c:v>64.709999999999994</c:v>
                </c:pt>
              </c:numCache>
            </c:numRef>
          </c:val>
          <c:extLst>
            <c:ext xmlns:c16="http://schemas.microsoft.com/office/drawing/2014/chart" uri="{C3380CC4-5D6E-409C-BE32-E72D297353CC}">
              <c16:uniqueId val="{00000000-3BB3-4D82-802D-2F3C651A45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3BB3-4D82-802D-2F3C651A45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160.86000000000001</c:v>
                </c:pt>
                <c:pt idx="1">
                  <c:v>161.74</c:v>
                </c:pt>
                <c:pt idx="2">
                  <c:v>167.37</c:v>
                </c:pt>
                <c:pt idx="3">
                  <c:v>174.63</c:v>
                </c:pt>
                <c:pt idx="4">
                  <c:v>154.69</c:v>
                </c:pt>
              </c:numCache>
            </c:numRef>
          </c:val>
          <c:extLst>
            <c:ext xmlns:c16="http://schemas.microsoft.com/office/drawing/2014/chart" uri="{C3380CC4-5D6E-409C-BE32-E72D297353CC}">
              <c16:uniqueId val="{00000000-CE4C-4784-863B-CE0B61599CF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CE4C-4784-863B-CE0B61599CF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3" zoomScaleNormal="100" workbookViewId="0">
      <selection activeCell="CF18" sqref="CF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色麻町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6265</v>
      </c>
      <c r="AM8" s="41"/>
      <c r="AN8" s="41"/>
      <c r="AO8" s="41"/>
      <c r="AP8" s="41"/>
      <c r="AQ8" s="41"/>
      <c r="AR8" s="41"/>
      <c r="AS8" s="41"/>
      <c r="AT8" s="34">
        <f>データ!T6</f>
        <v>109.28</v>
      </c>
      <c r="AU8" s="34"/>
      <c r="AV8" s="34"/>
      <c r="AW8" s="34"/>
      <c r="AX8" s="34"/>
      <c r="AY8" s="34"/>
      <c r="AZ8" s="34"/>
      <c r="BA8" s="34"/>
      <c r="BB8" s="34">
        <f>データ!U6</f>
        <v>57.33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5.98</v>
      </c>
      <c r="Q10" s="34"/>
      <c r="R10" s="34"/>
      <c r="S10" s="34"/>
      <c r="T10" s="34"/>
      <c r="U10" s="34"/>
      <c r="V10" s="34"/>
      <c r="W10" s="34">
        <f>データ!Q6</f>
        <v>100</v>
      </c>
      <c r="X10" s="34"/>
      <c r="Y10" s="34"/>
      <c r="Z10" s="34"/>
      <c r="AA10" s="34"/>
      <c r="AB10" s="34"/>
      <c r="AC10" s="34"/>
      <c r="AD10" s="41">
        <f>データ!R6</f>
        <v>2885</v>
      </c>
      <c r="AE10" s="41"/>
      <c r="AF10" s="41"/>
      <c r="AG10" s="41"/>
      <c r="AH10" s="41"/>
      <c r="AI10" s="41"/>
      <c r="AJ10" s="41"/>
      <c r="AK10" s="2"/>
      <c r="AL10" s="41">
        <f>データ!V6</f>
        <v>372</v>
      </c>
      <c r="AM10" s="41"/>
      <c r="AN10" s="41"/>
      <c r="AO10" s="41"/>
      <c r="AP10" s="41"/>
      <c r="AQ10" s="41"/>
      <c r="AR10" s="41"/>
      <c r="AS10" s="41"/>
      <c r="AT10" s="34">
        <f>データ!W6</f>
        <v>0.65</v>
      </c>
      <c r="AU10" s="34"/>
      <c r="AV10" s="34"/>
      <c r="AW10" s="34"/>
      <c r="AX10" s="34"/>
      <c r="AY10" s="34"/>
      <c r="AZ10" s="34"/>
      <c r="BA10" s="34"/>
      <c r="BB10" s="34">
        <f>データ!X6</f>
        <v>572.30999999999995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45</v>
      </c>
      <c r="O86" s="12" t="str">
        <f>データ!EO6</f>
        <v>【-】</v>
      </c>
    </row>
  </sheetData>
  <sheetProtection algorithmName="SHA-512" hashValue="PNgbStDIuAGIM+r3qQ02Ni0M/uvbbcUT1cFmSaFrTF0XddTvMjnxQ85TAQds4WkNk0CrNwOM/HkL2nffG99oew==" saltValue="kmhDE+Ygd0TF0QPJGehk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44440</v>
      </c>
      <c r="D6" s="19">
        <f t="shared" si="3"/>
        <v>47</v>
      </c>
      <c r="E6" s="19">
        <f t="shared" si="3"/>
        <v>18</v>
      </c>
      <c r="F6" s="19">
        <f t="shared" si="3"/>
        <v>0</v>
      </c>
      <c r="G6" s="19">
        <f t="shared" si="3"/>
        <v>0</v>
      </c>
      <c r="H6" s="19" t="str">
        <f t="shared" si="3"/>
        <v>宮城県　色麻町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5.98</v>
      </c>
      <c r="Q6" s="20">
        <f t="shared" si="3"/>
        <v>100</v>
      </c>
      <c r="R6" s="20">
        <f t="shared" si="3"/>
        <v>2885</v>
      </c>
      <c r="S6" s="20">
        <f t="shared" si="3"/>
        <v>6265</v>
      </c>
      <c r="T6" s="20">
        <f t="shared" si="3"/>
        <v>109.28</v>
      </c>
      <c r="U6" s="20">
        <f t="shared" si="3"/>
        <v>57.33</v>
      </c>
      <c r="V6" s="20">
        <f t="shared" si="3"/>
        <v>372</v>
      </c>
      <c r="W6" s="20">
        <f t="shared" si="3"/>
        <v>0.65</v>
      </c>
      <c r="X6" s="20">
        <f t="shared" si="3"/>
        <v>572.30999999999995</v>
      </c>
      <c r="Y6" s="21">
        <f>IF(Y7="",NA(),Y7)</f>
        <v>103.44</v>
      </c>
      <c r="Z6" s="21">
        <f t="shared" ref="Z6:AH6" si="4">IF(Z7="",NA(),Z7)</f>
        <v>104.11</v>
      </c>
      <c r="AA6" s="21">
        <f t="shared" si="4"/>
        <v>107.43</v>
      </c>
      <c r="AB6" s="21">
        <f t="shared" si="4"/>
        <v>104.38</v>
      </c>
      <c r="AC6" s="21">
        <f t="shared" si="4"/>
        <v>114.92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68.16</v>
      </c>
      <c r="BR6" s="21">
        <f t="shared" ref="BR6:BZ6" si="8">IF(BR7="",NA(),BR7)</f>
        <v>67.73</v>
      </c>
      <c r="BS6" s="21">
        <f t="shared" si="8"/>
        <v>65.52</v>
      </c>
      <c r="BT6" s="21">
        <f t="shared" si="8"/>
        <v>62.31</v>
      </c>
      <c r="BU6" s="21">
        <f t="shared" si="8"/>
        <v>64.709999999999994</v>
      </c>
      <c r="BV6" s="21">
        <f t="shared" si="8"/>
        <v>53.23</v>
      </c>
      <c r="BW6" s="21">
        <f t="shared" si="8"/>
        <v>60.59</v>
      </c>
      <c r="BX6" s="21">
        <f t="shared" si="8"/>
        <v>60</v>
      </c>
      <c r="BY6" s="21">
        <f t="shared" si="8"/>
        <v>59.01</v>
      </c>
      <c r="BZ6" s="21">
        <f t="shared" si="8"/>
        <v>56.06</v>
      </c>
      <c r="CA6" s="20" t="str">
        <f>IF(CA7="","",IF(CA7="-","【-】","【"&amp;SUBSTITUTE(TEXT(CA7,"#,##0.00"),"-","△")&amp;"】"))</f>
        <v>【53.65】</v>
      </c>
      <c r="CB6" s="21">
        <f>IF(CB7="",NA(),CB7)</f>
        <v>160.86000000000001</v>
      </c>
      <c r="CC6" s="21">
        <f t="shared" ref="CC6:CK6" si="9">IF(CC7="",NA(),CC7)</f>
        <v>161.74</v>
      </c>
      <c r="CD6" s="21">
        <f t="shared" si="9"/>
        <v>167.37</v>
      </c>
      <c r="CE6" s="21">
        <f t="shared" si="9"/>
        <v>174.63</v>
      </c>
      <c r="CF6" s="21">
        <f t="shared" si="9"/>
        <v>154.69</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58.5</v>
      </c>
      <c r="CN6" s="21">
        <f t="shared" ref="CN6:CV6" si="10">IF(CN7="",NA(),CN7)</f>
        <v>57.82</v>
      </c>
      <c r="CO6" s="21">
        <f t="shared" si="10"/>
        <v>57.14</v>
      </c>
      <c r="CP6" s="21">
        <f t="shared" si="10"/>
        <v>56.46</v>
      </c>
      <c r="CQ6" s="21">
        <f t="shared" si="10"/>
        <v>52.38</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44440</v>
      </c>
      <c r="D7" s="23">
        <v>47</v>
      </c>
      <c r="E7" s="23">
        <v>18</v>
      </c>
      <c r="F7" s="23">
        <v>0</v>
      </c>
      <c r="G7" s="23">
        <v>0</v>
      </c>
      <c r="H7" s="23" t="s">
        <v>99</v>
      </c>
      <c r="I7" s="23" t="s">
        <v>100</v>
      </c>
      <c r="J7" s="23" t="s">
        <v>101</v>
      </c>
      <c r="K7" s="23" t="s">
        <v>102</v>
      </c>
      <c r="L7" s="23" t="s">
        <v>103</v>
      </c>
      <c r="M7" s="23" t="s">
        <v>104</v>
      </c>
      <c r="N7" s="24" t="s">
        <v>105</v>
      </c>
      <c r="O7" s="24" t="s">
        <v>106</v>
      </c>
      <c r="P7" s="24">
        <v>5.98</v>
      </c>
      <c r="Q7" s="24">
        <v>100</v>
      </c>
      <c r="R7" s="24">
        <v>2885</v>
      </c>
      <c r="S7" s="24">
        <v>6265</v>
      </c>
      <c r="T7" s="24">
        <v>109.28</v>
      </c>
      <c r="U7" s="24">
        <v>57.33</v>
      </c>
      <c r="V7" s="24">
        <v>372</v>
      </c>
      <c r="W7" s="24">
        <v>0.65</v>
      </c>
      <c r="X7" s="24">
        <v>572.30999999999995</v>
      </c>
      <c r="Y7" s="24">
        <v>103.44</v>
      </c>
      <c r="Z7" s="24">
        <v>104.11</v>
      </c>
      <c r="AA7" s="24">
        <v>107.43</v>
      </c>
      <c r="AB7" s="24">
        <v>104.38</v>
      </c>
      <c r="AC7" s="24">
        <v>114.92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421.25</v>
      </c>
      <c r="BL7" s="24">
        <v>294.27</v>
      </c>
      <c r="BM7" s="24">
        <v>294.08999999999997</v>
      </c>
      <c r="BN7" s="24">
        <v>294.08999999999997</v>
      </c>
      <c r="BO7" s="24">
        <v>338.47</v>
      </c>
      <c r="BP7" s="24">
        <v>349.83</v>
      </c>
      <c r="BQ7" s="24">
        <v>68.16</v>
      </c>
      <c r="BR7" s="24">
        <v>67.73</v>
      </c>
      <c r="BS7" s="24">
        <v>65.52</v>
      </c>
      <c r="BT7" s="24">
        <v>62.31</v>
      </c>
      <c r="BU7" s="24">
        <v>64.709999999999994</v>
      </c>
      <c r="BV7" s="24">
        <v>53.23</v>
      </c>
      <c r="BW7" s="24">
        <v>60.59</v>
      </c>
      <c r="BX7" s="24">
        <v>60</v>
      </c>
      <c r="BY7" s="24">
        <v>59.01</v>
      </c>
      <c r="BZ7" s="24">
        <v>56.06</v>
      </c>
      <c r="CA7" s="24">
        <v>53.65</v>
      </c>
      <c r="CB7" s="24">
        <v>160.86000000000001</v>
      </c>
      <c r="CC7" s="24">
        <v>161.74</v>
      </c>
      <c r="CD7" s="24">
        <v>167.37</v>
      </c>
      <c r="CE7" s="24">
        <v>174.63</v>
      </c>
      <c r="CF7" s="24">
        <v>154.69</v>
      </c>
      <c r="CG7" s="24">
        <v>283.3</v>
      </c>
      <c r="CH7" s="24">
        <v>280.23</v>
      </c>
      <c r="CI7" s="24">
        <v>282.70999999999998</v>
      </c>
      <c r="CJ7" s="24">
        <v>291.82</v>
      </c>
      <c r="CK7" s="24">
        <v>304.36</v>
      </c>
      <c r="CL7" s="24">
        <v>307.86</v>
      </c>
      <c r="CM7" s="24">
        <v>58.5</v>
      </c>
      <c r="CN7" s="24">
        <v>57.82</v>
      </c>
      <c r="CO7" s="24">
        <v>57.14</v>
      </c>
      <c r="CP7" s="24">
        <v>56.46</v>
      </c>
      <c r="CQ7" s="24">
        <v>52.38</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2025-02-20T00:21:23Z</cp:lastPrinted>
  <dcterms:created xsi:type="dcterms:W3CDTF">2024-12-19T01:48:04Z</dcterms:created>
  <dcterms:modified xsi:type="dcterms:W3CDTF">2025-02-25T05:59:01Z</dcterms:modified>
  <cp:category/>
</cp:coreProperties>
</file>