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4 市町村回答\30_色麻町★☆\"/>
    </mc:Choice>
  </mc:AlternateContent>
  <workbookProtection workbookAlgorithmName="SHA-512" workbookHashValue="hiRePcxzAwxriaFZKiELOlkFk/ha63ppSdvGmfEUSEf8nhJ2dJJW6I+vmyl4K9Yb2rJoZ0Kz6csvNGXwvFiDtQ==" workbookSaltValue="Mf92qKaSnZxuld0rry7FLg==" workbookSpinCount="100000" lockStructure="1"/>
  <bookViews>
    <workbookView xWindow="0" yWindow="0" windowWidth="28800" windowHeight="107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H86" i="4"/>
  <c r="E86" i="4"/>
  <c r="AT10" i="4"/>
  <c r="AL10" i="4"/>
  <c r="AL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<sst xmlns="http://schemas.openxmlformats.org/spreadsheetml/2006/main" count="236" uniqueCount="120">
  <si>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</si>
  <si>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</si>
  <si>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</si>
  <si>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</si>
  <si>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</si>
  <si>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</si>
  <si>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</si>
  <si>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</si>
  <si>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</si>
  <si>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</si>
  <si>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</si>
  <si>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</si>
  <si>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</si>
  <si>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</si>
  <si>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</si>
  <si>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</si>
  <si>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</si>
  <si>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</si>
  <si>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</si>
  <si>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</si>
  <si>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</si>
  <si>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</si>
  <si>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</si>
  <si>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</si>
  <si>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</si>
  <si>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</si>
  <si>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</si>
  <si>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</si>
  <si>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</si>
  <si>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</si>
  <si>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</si>
  <si>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</si>
  <si>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</si>
  <si>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</si>
  <si>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</si>
  <si>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</si>
  <si>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</si>
  <si>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</si>
  <si>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</si>
  <si>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</si>
  <si>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</si>
  <si>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</si>
  <si>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</si>
  <si>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</si>
  <si>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</si>
  <si>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</si>
  <si>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</si>
  <si>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</si>
  <si>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</si>
  <si>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</si>
  <si>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</si>
  <si>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</si>
  <si>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</si>
  <si>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</si>
  <si>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</si>
  <si>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</si>
  <si>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</si>
  <si>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</si>
  <si>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</si>
  <si>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</si>
  <si>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</si>
  <si>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</si>
  <si>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</si>
  <si>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</si>
  <si>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</si>
  <si>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</si>
  <si>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</si>
  <si>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</si>
  <si>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</si>
  <si>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</si>
  <si>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</si>
  <si>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</si>
  <si>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</si>
  <si>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</si>
  <si>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</si>
  <si>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</si>
  <si>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</si>
  <si>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</si>
  <si>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</si>
  <si>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</si>
  <si>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</si>
  <si>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</si>
  <si>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</si>
  <si>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</si>
  <si>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</si>
  <si>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</si>
  <si>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</si>
  <si>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</si>
  <si>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</si>
  <si>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</si>
  <si>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</si>
  <si>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</si>
  <si>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</si>
  <si>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</si>
  <si>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</si>
  <si>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</si>
  <si>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</si>
  <si>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</si>
  <si>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</si>
  <si>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</si>
  <si>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</si>
  <si>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</si>
  <si>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</si>
  <si>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</si>
  <si>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</si>
  <si>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</si>
  <si>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</si>
  <si>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</si>
  <si>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</si>
  <si>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</si>
  <si>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</si>
  <si>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</si>
  <si>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</si>
  <si>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</si>
  <si>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</si>
  <si>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</si>
  <si>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</si>
  <si>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使用料の見直しにより使用料の収入増を図り、町財政の費用負担の軽減を目指す。また、接続のＰＲ活動により全国平均の水準を目指す。機器類の更新については有利な補助事業の活用により計画的に進める。また、策定した経営戦略に基づき、計画的・効率的な事業運営を推進する。</t>
    <phoneticPr fontId="4"/>
  </si>
  <si>
    <t>平成12年度より供用を開始しており23年が経過している施設である。近年、電気関係の機器の耐用年数を迎えていることから、令和5年から計画的な機器更新を実施している。</t>
    <phoneticPr fontId="4"/>
  </si>
  <si>
    <t>①について、経常収支率は100％を超えているが、使用料だけでは経費が回収出来ず、一般会計からの繰入金の割合が大きい。
④について、平成25年度で工事が完了しており借入額が減少傾向にあるものの、今後改修工事の計画があり借入額が増える見込みである。また、地方債償還に要する費用については全額一般会計より負担する事となっている。
⑤について、経費回収率は96.65％となっているが今後も一般会計より繰入を行わなければ現状維持は困難であり、今後他の事業も含め令和8年度より使用料改定作業を行う。また公営企業会計への移行に伴い、３月末で打ち切り決算となり、未払金が発生したため、経費回収率は前年度より増加したと考える。
⑥について、今後長寿命化事業により効率の良い機器に交換することにより維持管理費の削減及び下水接続ＰＲを強化し、低単価を目指す必要がある。
⑦施設利用率については39.67％となっている。今後、人口減少により減となる見込みであり、接続ＰＲを強化し、水洗化率の向上に努める。
⑧については、横ばいとなっており、今後もパンフレット配布、町広報誌の活用、また私道内下水道設置助成の改正により、更なる水洗化を推進する。</t>
    <rPh sb="6" eb="8">
      <t>ケイジョウ</t>
    </rPh>
    <rPh sb="8" eb="11">
      <t>シュウシリツ</t>
    </rPh>
    <rPh sb="225" eb="227">
      <t>レイワ</t>
    </rPh>
    <rPh sb="228" eb="230">
      <t>ネンド</t>
    </rPh>
    <rPh sb="235" eb="237">
      <t>カイテイ</t>
    </rPh>
    <rPh sb="237" eb="239">
      <t>サギョウ</t>
    </rPh>
    <rPh sb="240" eb="241">
      <t>オコナ</t>
    </rPh>
    <rPh sb="245" eb="247">
      <t>コウエイ</t>
    </rPh>
    <rPh sb="247" eb="249">
      <t>キギョウ</t>
    </rPh>
    <rPh sb="249" eb="251">
      <t>カイケイ</t>
    </rPh>
    <rPh sb="253" eb="255">
      <t>イコウ</t>
    </rPh>
    <rPh sb="256" eb="257">
      <t>トモナ</t>
    </rPh>
    <rPh sb="260" eb="261">
      <t>ガツ</t>
    </rPh>
    <rPh sb="261" eb="262">
      <t>マツ</t>
    </rPh>
    <rPh sb="263" eb="264">
      <t>ウ</t>
    </rPh>
    <rPh sb="265" eb="266">
      <t>キ</t>
    </rPh>
    <rPh sb="267" eb="269">
      <t>ケッサン</t>
    </rPh>
    <rPh sb="273" eb="276">
      <t>ミバライキン</t>
    </rPh>
    <rPh sb="277" eb="279">
      <t>ハッセイ</t>
    </rPh>
    <rPh sb="284" eb="286">
      <t>ケイヒ</t>
    </rPh>
    <rPh sb="286" eb="289">
      <t>カイシュウリツ</t>
    </rPh>
    <rPh sb="290" eb="293">
      <t>ゼンネンド</t>
    </rPh>
    <rPh sb="295" eb="297">
      <t>ゾウカ</t>
    </rPh>
    <rPh sb="300" eb="301">
      <t>カンガ</t>
    </rPh>
    <rPh sb="448" eb="449">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</si>
</sst>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7F-4406-A0AB-9109252242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A7F-4406-A0AB-9109252242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39.28</c:v>
                </c:pt>
                <c:pt idx="1">
                  <c:v>41.56</c:v>
                </c:pt>
                <c:pt idx="2">
                  <c:v>40.94</c:v>
                </c:pt>
                <c:pt idx="3">
                  <c:v>40.33</c:v>
                </c:pt>
                <c:pt idx="4">
                  <c:v>39.67</c:v>
                </c:pt>
              </c:numCache>
            </c:numRef>
          </c:val>
          <c:extLst>
            <c:ext xmlns:c16="http://schemas.microsoft.com/office/drawing/2014/chart" uri="{C3380CC4-5D6E-409C-BE32-E72D297353CC}">
              <c16:uniqueId val="{00000000-72FC-4118-A320-0F17E933DB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2FC-4118-A320-0F17E933DB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70.290000000000006</c:v>
                </c:pt>
                <c:pt idx="1">
                  <c:v>72.08</c:v>
                </c:pt>
                <c:pt idx="2">
                  <c:v>73.739999999999995</c:v>
                </c:pt>
                <c:pt idx="3">
                  <c:v>75.31</c:v>
                </c:pt>
                <c:pt idx="4">
                  <c:v>73.72</c:v>
                </c:pt>
              </c:numCache>
            </c:numRef>
          </c:val>
          <c:extLst>
            <c:ext xmlns:c16="http://schemas.microsoft.com/office/drawing/2014/chart" uri="{C3380CC4-5D6E-409C-BE32-E72D297353CC}">
              <c16:uniqueId val="{00000000-01EA-47A9-816C-BB1535FB2A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1EA-47A9-816C-BB1535FB2A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100.83</c:v>
                </c:pt>
                <c:pt idx="1">
                  <c:v>103.63</c:v>
                </c:pt>
                <c:pt idx="2">
                  <c:v>107.48</c:v>
                </c:pt>
                <c:pt idx="3">
                  <c:v>106.09</c:v>
                </c:pt>
                <c:pt idx="4">
                  <c:v>101.11</c:v>
                </c:pt>
              </c:numCache>
            </c:numRef>
          </c:val>
          <c:extLst>
            <c:ext xmlns:c16="http://schemas.microsoft.com/office/drawing/2014/chart" uri="{C3380CC4-5D6E-409C-BE32-E72D297353CC}">
              <c16:uniqueId val="{00000000-6F67-46DD-A452-6C44B70FF5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7-46DD-A452-6C44B70FF5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0F-4514-8D81-8FB26A6BCC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0F-4514-8D81-8FB26A6BCC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02-42CF-9424-C2331D3038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02-42CF-9424-C2331D3038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2E-4F1A-8D9C-F2667E26B8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2E-4F1A-8D9C-F2667E26B8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E9-46F8-93B0-0DD116A18FF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E9-46F8-93B0-0DD116A18FF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13-4087-AB2B-EB6CD3D68F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DE13-4087-AB2B-EB6CD3D68F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81.36</c:v>
                </c:pt>
                <c:pt idx="1">
                  <c:v>87.12</c:v>
                </c:pt>
                <c:pt idx="2">
                  <c:v>79.67</c:v>
                </c:pt>
                <c:pt idx="3">
                  <c:v>77.540000000000006</c:v>
                </c:pt>
                <c:pt idx="4">
                  <c:v>96.65</c:v>
                </c:pt>
              </c:numCache>
            </c:numRef>
          </c:val>
          <c:extLst>
            <c:ext xmlns:c16="http://schemas.microsoft.com/office/drawing/2014/chart" uri="{C3380CC4-5D6E-409C-BE32-E72D297353CC}">
              <c16:uniqueId val="{00000000-84D8-42EF-9B6D-E6A0AE19D3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4D8-42EF-9B6D-E6A0AE19D3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188.16</c:v>
                </c:pt>
                <c:pt idx="1">
                  <c:v>172.32</c:v>
                </c:pt>
                <c:pt idx="2">
                  <c:v>188.26</c:v>
                </c:pt>
                <c:pt idx="3">
                  <c:v>193.55</c:v>
                </c:pt>
                <c:pt idx="4">
                  <c:v>154.54</c:v>
                </c:pt>
              </c:numCache>
            </c:numRef>
          </c:val>
          <c:extLst>
            <c:ext xmlns:c16="http://schemas.microsoft.com/office/drawing/2014/chart" uri="{C3380CC4-5D6E-409C-BE32-E72D297353CC}">
              <c16:uniqueId val="{00000000-5905-4B8C-9825-EA649EBEFD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905-4B8C-9825-EA649EBEFD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色麻町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6265</v>
      </c>
      <c r="AM8" s="41"/>
      <c r="AN8" s="41"/>
      <c r="AO8" s="41"/>
      <c r="AP8" s="41"/>
      <c r="AQ8" s="41"/>
      <c r="AR8" s="41"/>
      <c r="AS8" s="41"/>
      <c r="AT8" s="34">
        <f>データ!T6</f>
        <v>109.28</v>
      </c>
      <c r="AU8" s="34"/>
      <c r="AV8" s="34"/>
      <c r="AW8" s="34"/>
      <c r="AX8" s="34"/>
      <c r="AY8" s="34"/>
      <c r="AZ8" s="34"/>
      <c r="BA8" s="34"/>
      <c r="BB8" s="34">
        <f>データ!U6</f>
        <v>57.33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57.72</v>
      </c>
      <c r="Q10" s="34"/>
      <c r="R10" s="34"/>
      <c r="S10" s="34"/>
      <c r="T10" s="34"/>
      <c r="U10" s="34"/>
      <c r="V10" s="34"/>
      <c r="W10" s="34">
        <f>データ!Q6</f>
        <v>96.27</v>
      </c>
      <c r="X10" s="34"/>
      <c r="Y10" s="34"/>
      <c r="Z10" s="34"/>
      <c r="AA10" s="34"/>
      <c r="AB10" s="34"/>
      <c r="AC10" s="34"/>
      <c r="AD10" s="41">
        <f>データ!R6</f>
        <v>2855</v>
      </c>
      <c r="AE10" s="41"/>
      <c r="AF10" s="41"/>
      <c r="AG10" s="41"/>
      <c r="AH10" s="41"/>
      <c r="AI10" s="41"/>
      <c r="AJ10" s="41"/>
      <c r="AK10" s="2"/>
      <c r="AL10" s="41">
        <f>データ!V6</f>
        <v>3592</v>
      </c>
      <c r="AM10" s="41"/>
      <c r="AN10" s="41"/>
      <c r="AO10" s="41"/>
      <c r="AP10" s="41"/>
      <c r="AQ10" s="41"/>
      <c r="AR10" s="41"/>
      <c r="AS10" s="41"/>
      <c r="AT10" s="34">
        <f>データ!W6</f>
        <v>1.62</v>
      </c>
      <c r="AU10" s="34"/>
      <c r="AV10" s="34"/>
      <c r="AW10" s="34"/>
      <c r="AX10" s="34"/>
      <c r="AY10" s="34"/>
      <c r="AZ10" s="34"/>
      <c r="BA10" s="34"/>
      <c r="BB10" s="34">
        <f>データ!X6</f>
        <v>2217.2800000000002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117</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1t0WkCPpIYqQht/I/VMYPl0mbiUo1BRQ91Liq6KpPXrgH4edOYsPVoEfZrG8PY8vPQCnyq9ht13Bq6X2gB4vOg==" saltValue="NetpAgGhOhYkCzMuGD4Ca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44440</v>
      </c>
      <c r="D6" s="19">
        <f t="shared" si="3"/>
        <v>47</v>
      </c>
      <c r="E6" s="19">
        <f t="shared" si="3"/>
        <v>17</v>
      </c>
      <c r="F6" s="19">
        <f t="shared" si="3"/>
        <v>4</v>
      </c>
      <c r="G6" s="19">
        <f t="shared" si="3"/>
        <v>0</v>
      </c>
      <c r="H6" s="19" t="str">
        <f t="shared" si="3"/>
        <v>宮城県　色麻町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57.72</v>
      </c>
      <c r="Q6" s="20">
        <f t="shared" si="3"/>
        <v>96.27</v>
      </c>
      <c r="R6" s="20">
        <f t="shared" si="3"/>
        <v>2855</v>
      </c>
      <c r="S6" s="20">
        <f t="shared" si="3"/>
        <v>6265</v>
      </c>
      <c r="T6" s="20">
        <f t="shared" si="3"/>
        <v>109.28</v>
      </c>
      <c r="U6" s="20">
        <f t="shared" si="3"/>
        <v>57.33</v>
      </c>
      <c r="V6" s="20">
        <f t="shared" si="3"/>
        <v>3592</v>
      </c>
      <c r="W6" s="20">
        <f t="shared" si="3"/>
        <v>1.62</v>
      </c>
      <c r="X6" s="20">
        <f t="shared" si="3"/>
        <v>2217.2800000000002</v>
      </c>
      <c r="Y6" s="21">
        <f>IF(Y7="",NA(),Y7)</f>
        <v>100.83</v>
      </c>
      <c r="Z6" s="21">
        <f t="shared" ref="Z6:AH6" si="4">IF(Z7="",NA(),Z7)</f>
        <v>103.63</v>
      </c>
      <c r="AA6" s="21">
        <f t="shared" si="4"/>
        <v>107.48</v>
      </c>
      <c r="AB6" s="21">
        <f t="shared" si="4"/>
        <v>106.09</v>
      </c>
      <c r="AC6" s="21">
        <f t="shared" si="4"/>
        <v>101.11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81.36</v>
      </c>
      <c r="BR6" s="21">
        <f t="shared" ref="BR6:BZ6" si="8">IF(BR7="",NA(),BR7)</f>
        <v>87.12</v>
      </c>
      <c r="BS6" s="21">
        <f t="shared" si="8"/>
        <v>79.67</v>
      </c>
      <c r="BT6" s="21">
        <f t="shared" si="8"/>
        <v>77.540000000000006</v>
      </c>
      <c r="BU6" s="21">
        <f t="shared" si="8"/>
        <v>96.65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188.16</v>
      </c>
      <c r="CC6" s="21">
        <f t="shared" ref="CC6:CK6" si="9">IF(CC7="",NA(),CC7)</f>
        <v>172.32</v>
      </c>
      <c r="CD6" s="21">
        <f t="shared" si="9"/>
        <v>188.26</v>
      </c>
      <c r="CE6" s="21">
        <f t="shared" si="9"/>
        <v>193.55</v>
      </c>
      <c r="CF6" s="21">
        <f t="shared" si="9"/>
        <v>154.54</v>
      </c>
      <c r="CG6" s="21">
        <f t="shared" si="9"/>
        <v>228.47</v>
      </c>
      <c r="CH6" s="21">
        <f t="shared" si="9"/>
        <v>224.88</v>
      </c>
      <c r="CI6" s="21">
        <f t="shared" si="9"/>
        <v>228.64</v>
      </c>
      <c r="CJ6" s="21">
        <f t="shared" si="9"/>
        <v>239.46</v>
      </c>
      <c r="CK6" s="21">
        <f t="shared" si="9"/>
        <v>233.15</v>
      </c>
      <c r="CL6" s="20" t="str">
        <f>IF(CL7="","",IF(CL7="-","【-】","【"&amp;SUBSTITUTE(TEXT(CL7,"#,##0.00"),"-","△")&amp;"】"))</f>
        <v>【215.73】</v>
      </c>
      <c r="CM6" s="21">
        <f>IF(CM7="",NA(),CM7)</f>
        <v>39.28</v>
      </c>
      <c r="CN6" s="21">
        <f t="shared" ref="CN6:CV6" si="10">IF(CN7="",NA(),CN7)</f>
        <v>41.56</v>
      </c>
      <c r="CO6" s="21">
        <f t="shared" si="10"/>
        <v>40.94</v>
      </c>
      <c r="CP6" s="21">
        <f t="shared" si="10"/>
        <v>40.33</v>
      </c>
      <c r="CQ6" s="21">
        <f t="shared" si="10"/>
        <v>39.67</v>
      </c>
      <c r="CR6" s="21">
        <f t="shared" si="10"/>
        <v>42.47</v>
      </c>
      <c r="CS6" s="21">
        <f t="shared" si="10"/>
        <v>42.4</v>
      </c>
      <c r="CT6" s="21">
        <f t="shared" si="10"/>
        <v>42.28</v>
      </c>
      <c r="CU6" s="21">
        <f t="shared" si="10"/>
        <v>41.06</v>
      </c>
      <c r="CV6" s="21">
        <f t="shared" si="10"/>
        <v>42.09</v>
      </c>
      <c r="CW6" s="20" t="str">
        <f>IF(CW7="","",IF(CW7="-","【-】","【"&amp;SUBSTITUTE(TEXT(CW7,"#,##0.00"),"-","△")&amp;"】"))</f>
        <v>【43.28】</v>
      </c>
      <c r="CX6" s="21">
        <f>IF(CX7="",NA(),CX7)</f>
        <v>70.290000000000006</v>
      </c>
      <c r="CY6" s="21">
        <f t="shared" ref="CY6:DG6" si="11">IF(CY7="",NA(),CY7)</f>
        <v>72.08</v>
      </c>
      <c r="CZ6" s="21">
        <f t="shared" si="11"/>
        <v>73.739999999999995</v>
      </c>
      <c r="DA6" s="21">
        <f t="shared" si="11"/>
        <v>75.31</v>
      </c>
      <c r="DB6" s="21">
        <f t="shared" si="11"/>
        <v>73.72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44440</v>
      </c>
      <c r="D7" s="23">
        <v>47</v>
      </c>
      <c r="E7" s="23">
        <v>17</v>
      </c>
      <c r="F7" s="23">
        <v>4</v>
      </c>
      <c r="G7" s="23">
        <v>0</v>
      </c>
      <c r="H7" s="23" t="s">
        <v>97</v>
      </c>
      <c r="I7" s="23" t="s">
        <v>98</v>
      </c>
      <c r="J7" s="23" t="s">
        <v>99</v>
      </c>
      <c r="K7" s="23" t="s">
        <v>100</v>
      </c>
      <c r="L7" s="23" t="s">
        <v>101</v>
      </c>
      <c r="M7" s="23" t="s">
        <v>102</v>
      </c>
      <c r="N7" s="24" t="s">
        <v>103</v>
      </c>
      <c r="O7" s="24" t="s">
        <v>104</v>
      </c>
      <c r="P7" s="24">
        <v>57.72</v>
      </c>
      <c r="Q7" s="24">
        <v>96.27</v>
      </c>
      <c r="R7" s="24">
        <v>2855</v>
      </c>
      <c r="S7" s="24">
        <v>6265</v>
      </c>
      <c r="T7" s="24">
        <v>109.28</v>
      </c>
      <c r="U7" s="24">
        <v>57.33</v>
      </c>
      <c r="V7" s="24">
        <v>3592</v>
      </c>
      <c r="W7" s="24">
        <v>1.62</v>
      </c>
      <c r="X7" s="24">
        <v>2217.2800000000002</v>
      </c>
      <c r="Y7" s="24">
        <v>100.83</v>
      </c>
      <c r="Z7" s="24">
        <v>103.63</v>
      </c>
      <c r="AA7" s="24">
        <v>107.48</v>
      </c>
      <c r="AB7" s="24">
        <v>106.09</v>
      </c>
      <c r="AC7" s="24">
        <v>101.11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81.36</v>
      </c>
      <c r="BR7" s="24">
        <v>87.12</v>
      </c>
      <c r="BS7" s="24">
        <v>79.67</v>
      </c>
      <c r="BT7" s="24">
        <v>77.540000000000006</v>
      </c>
      <c r="BU7" s="24">
        <v>96.65</v>
      </c>
      <c r="BV7" s="24">
        <v>71.84</v>
      </c>
      <c r="BW7" s="24">
        <v>73.36</v>
      </c>
      <c r="BX7" s="24">
        <v>72.599999999999994</v>
      </c>
      <c r="BY7" s="24">
        <v>69.430000000000007</v>
      </c>
      <c r="BZ7" s="24">
        <v>70.709999999999994</v>
      </c>
      <c r="CA7" s="24">
        <v>75.33</v>
      </c>
      <c r="CB7" s="24">
        <v>188.16</v>
      </c>
      <c r="CC7" s="24">
        <v>172.32</v>
      </c>
      <c r="CD7" s="24">
        <v>188.26</v>
      </c>
      <c r="CE7" s="24">
        <v>193.55</v>
      </c>
      <c r="CF7" s="24">
        <v>154.54</v>
      </c>
      <c r="CG7" s="24">
        <v>228.47</v>
      </c>
      <c r="CH7" s="24">
        <v>224.88</v>
      </c>
      <c r="CI7" s="24">
        <v>228.64</v>
      </c>
      <c r="CJ7" s="24">
        <v>239.46</v>
      </c>
      <c r="CK7" s="24">
        <v>233.15</v>
      </c>
      <c r="CL7" s="24">
        <v>215.73</v>
      </c>
      <c r="CM7" s="24">
        <v>39.28</v>
      </c>
      <c r="CN7" s="24">
        <v>41.56</v>
      </c>
      <c r="CO7" s="24">
        <v>40.94</v>
      </c>
      <c r="CP7" s="24">
        <v>40.33</v>
      </c>
      <c r="CQ7" s="24">
        <v>39.67</v>
      </c>
      <c r="CR7" s="24">
        <v>42.47</v>
      </c>
      <c r="CS7" s="24">
        <v>42.4</v>
      </c>
      <c r="CT7" s="24">
        <v>42.28</v>
      </c>
      <c r="CU7" s="24">
        <v>41.06</v>
      </c>
      <c r="CV7" s="24">
        <v>42.09</v>
      </c>
      <c r="CW7" s="24">
        <v>43.28</v>
      </c>
      <c r="CX7" s="24">
        <v>70.290000000000006</v>
      </c>
      <c r="CY7" s="24">
        <v>72.08</v>
      </c>
      <c r="CZ7" s="24">
        <v>73.739999999999995</v>
      </c>
      <c r="DA7" s="24">
        <v>75.31</v>
      </c>
      <c r="DB7" s="24">
        <v>73.72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115</v>
      </c>
      <c r="F13" t="s">
        <v>113</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2025-02-20T00:57:43Z</cp:lastPrinted>
  <dcterms:created xsi:type="dcterms:W3CDTF">2024-12-19T01:40:02Z</dcterms:created>
  <dcterms:modified xsi:type="dcterms:W3CDTF">2025-02-25T05:58:24Z</dcterms:modified>
  <cp:category/>
</cp:coreProperties>
</file>