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6"/>
  <workbookPr/>
  <mc:AlternateContent xmlns:mc="http://schemas.openxmlformats.org/markup-compatibility/2006">
    <mc:Choice Requires="x15">
      <x15ac:absPath xmlns:x15ac="http://schemas.microsoft.com/office/spreadsheetml/2010/11/ac" url="C:\Users\45350\Desktop\R5決算経営比較分析(修正報告)\"/>
    </mc:Choice>
  </mc:AlternateContent>
  <xr:revisionPtr revIDLastSave="0" documentId="8_{A9F24D49-80DC-4244-A1D1-1048763A40E2}" xr6:coauthVersionLast="36" xr6:coauthVersionMax="36" xr10:uidLastSave="{00000000-0000-0000-0000-000000000000}"/>
  <workbookProtection workbookAlgorithmName="SHA-512" workbookHashValue="nlKsdyyp7NE2Eeyrkx34jgTBKcaiVPYI3dt814wdsoqy6akHleSJ3yvrBppgjYhVYwSqM8BxWVIsvwRuCVHXww==" workbookSaltValue="hiv4luIx4eO9kPtJ+J3Hww==" workbookSpinCount="100000" lockStructure="1"/>
  <bookViews>
    <workbookView xWindow="0" yWindow="0" windowWidth="23040" windowHeight="921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6" i="4"/>
  <c r="H86" i="4"/>
  <c r="E86" i="4"/>
  <c r="AL10" i="4"/>
  <c r="AL8" i="4"/>
  <c r="P8" i="4"/>
  <c r="I8" i="4"/>
</calcChain>
</file>

<file path=xl/sharedStrings.xml><?xml version="1.0" encoding="utf-8"?>
<sst xmlns="http://schemas.openxmlformats.org/spreadsheetml/2006/main" count="236" uniqueCount="117">
  <si>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</si>
  <si>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</si>
  <si>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</si>
  <si>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</si>
  <si>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</si>
  <si>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</si>
  <si>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</si>
  <si>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</si>
  <si>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</si>
  <si>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</si>
  <si>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</si>
  <si>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</si>
  <si>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</si>
  <si>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</si>
  <si>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</si>
  <si>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</si>
  <si>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</si>
  <si>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</si>
  <si>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</si>
  <si>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</si>
  <si>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</si>
  <si>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</si>
  <si>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</si>
  <si>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</si>
  <si>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</si>
  <si>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</si>
  <si>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</si>
  <si>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</si>
  <si>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</si>
  <si>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</si>
  <si>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</si>
  <si>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</si>
  <si>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</si>
  <si>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</si>
  <si>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</si>
  <si>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</si>
  <si>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</si>
  <si>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</si>
  <si>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</si>
  <si>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</si>
  <si>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</si>
  <si>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</si>
  <si>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</si>
  <si>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</si>
  <si>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</si>
  <si>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</si>
  <si>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</si>
  <si>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</si>
  <si>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</si>
  <si>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</si>
  <si>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</si>
  <si>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</si>
  <si>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</si>
  <si>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</si>
  <si>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</si>
  <si>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</si>
  <si>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</si>
  <si>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</si>
  <si>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</si>
  <si>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</si>
  <si>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</si>
  <si>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</si>
  <si>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</si>
  <si>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</si>
  <si>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</si>
  <si>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</si>
  <si>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</si>
  <si>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</si>
  <si>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</si>
  <si>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</si>
  <si>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</si>
  <si>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</si>
  <si>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</si>
  <si>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</si>
  <si>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</si>
  <si>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</si>
  <si>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</si>
  <si>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</si>
  <si>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</si>
  <si>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</si>
  <si>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</si>
  <si>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</si>
  <si>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</si>
  <si>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</si>
  <si>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</si>
  <si>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</si>
  <si>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</si>
  <si>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</si>
  <si>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</si>
  <si>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</si>
  <si>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</si>
  <si>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</si>
  <si>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</si>
  <si>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</si>
  <si>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</si>
  <si>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</si>
  <si>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色麻町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</si>
  <si>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</si>
  <si>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</si>
  <si>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</si>
  <si>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</si>
  <si>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</si>
  <si>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</si>
  <si>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</si>
  <si>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</si>
  <si>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</si>
  <si>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</si>
  <si>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</si>
  <si>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</si>
  <si>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</si>
  <si>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</si>
  <si>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</si>
  <si>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</si>
  <si>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</si>
  <si>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補助事業により各種機器を効率の良いものに更新し維持管理費用の軽減及び施設の長寿命化対策に努める。また、継続的に接続の広報活動を行い、水洗化率の向上を図ると共に、人口減少等に伴い使用料の見直しを行い適正な料金を設定していく。また、策定した経営戦略に基づき、計画的・効率的な事業運営を推進する。</t>
    <phoneticPr fontId="4"/>
  </si>
  <si>
    <t>①について、料金収入と併せて一般会計からの繰入を行っているが、今後他事業と併せ料金の見直しを行い、比率の増を図る。
④について、平成11年度で工事は完了しており、新たな借入予定もないことから、企業債残高は、R7年度をピークに減少していくものと見込んでいる。
⑤について、料金収入に対して維持管理費用が多額である。今後各機器の更新時に効率の良い機器に更新し維持管理費の軽減を図る。今後他の事業も含め令和8年度より使用料改定作業を行う。
⑥について、平均値を上回っており、高額となっている。今後維持管理費の軽減を図り単価を下げる必要がある。　　　　　　　　　　　　　　　　　　　　　　　　　
⑦について、年々人口減少傾向にあり施設利用率は55.96％となっている。　　　　　　　　　　　　　　　　　　⑧について、今後は若干の変動はあるものの80％台を推移するものと思われる。しかし、人口の減少、高齢化等の要因から新規接続の申し込みも年間3戸程度となっているため、今後も下水接続の広報活動に努め、更なる水洗化率の向上に努める。</t>
    <phoneticPr fontId="4"/>
  </si>
  <si>
    <t>平成9年度より稼働しており、すでに26年が経過した施設である。各機器等の修繕は随時行っているが全体的に耐用年数を過ぎており、平成29年度より機器の更新を実施し、令和元年度に完了した。</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</si>
</sst>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D1C-47FB-A718-7BAA0C4E275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3D1C-47FB-A718-7BAA0C4E275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122.58</c:v>
                </c:pt>
                <c:pt idx="1">
                  <c:v>104.07</c:v>
                </c:pt>
                <c:pt idx="2">
                  <c:v>106.16</c:v>
                </c:pt>
                <c:pt idx="3">
                  <c:v>109.31</c:v>
                </c:pt>
                <c:pt idx="4">
                  <c:v>104.09</c:v>
                </c:pt>
              </c:numCache>
            </c:numRef>
          </c:val>
          <c:extLst>
            <c:ext xmlns:c16="http://schemas.microsoft.com/office/drawing/2014/chart" uri="{C3380CC4-5D6E-409C-BE32-E72D297353CC}">
              <c16:uniqueId val="{00000000-1366-4BBA-940B-96A50146F31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66-4BBA-940B-96A50146F31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758-4F6A-BFF8-2EB6153E0A2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58-4F6A-BFF8-2EB6153E0A2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EDF-4497-9FC3-A9F9C399BF0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EDF-4497-9FC3-A9F9C399BF0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AE1-4D3C-A729-8C19A086309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E1-4D3C-A729-8C19A086309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C3A-4D04-914D-A280D5D5D12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C3A-4D04-914D-A280D5D5D12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7E8-4C46-8FD4-8BD70259E9D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F7E8-4C46-8FD4-8BD70259E9D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38.21</c:v>
                </c:pt>
                <c:pt idx="1">
                  <c:v>33.909999999999997</c:v>
                </c:pt>
                <c:pt idx="2">
                  <c:v>35.409999999999997</c:v>
                </c:pt>
                <c:pt idx="3">
                  <c:v>32.5</c:v>
                </c:pt>
                <c:pt idx="4">
                  <c:v>30.26</c:v>
                </c:pt>
              </c:numCache>
            </c:numRef>
          </c:val>
          <c:extLst>
            <c:ext xmlns:c16="http://schemas.microsoft.com/office/drawing/2014/chart" uri="{C3380CC4-5D6E-409C-BE32-E72D297353CC}">
              <c16:uniqueId val="{00000000-431D-425C-864C-706885D1B67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431D-425C-864C-706885D1B67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323.3</c:v>
                </c:pt>
                <c:pt idx="1">
                  <c:v>372.12</c:v>
                </c:pt>
                <c:pt idx="2">
                  <c:v>421.39</c:v>
                </c:pt>
                <c:pt idx="3">
                  <c:v>461.36</c:v>
                </c:pt>
                <c:pt idx="4">
                  <c:v>422.51</c:v>
                </c:pt>
              </c:numCache>
            </c:numRef>
          </c:val>
          <c:extLst>
            <c:ext xmlns:c16="http://schemas.microsoft.com/office/drawing/2014/chart" uri="{C3380CC4-5D6E-409C-BE32-E72D297353CC}">
              <c16:uniqueId val="{00000000-838D-45E3-9CFB-1D291AC15C3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838D-45E3-9CFB-1D291AC15C3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58.72</c:v>
                </c:pt>
                <c:pt idx="1">
                  <c:v>58.72</c:v>
                </c:pt>
                <c:pt idx="2">
                  <c:v>57.49</c:v>
                </c:pt>
                <c:pt idx="3">
                  <c:v>54.43</c:v>
                </c:pt>
                <c:pt idx="4">
                  <c:v>55.96</c:v>
                </c:pt>
              </c:numCache>
            </c:numRef>
          </c:val>
          <c:extLst>
            <c:ext xmlns:c16="http://schemas.microsoft.com/office/drawing/2014/chart" uri="{C3380CC4-5D6E-409C-BE32-E72D297353CC}">
              <c16:uniqueId val="{00000000-D3D5-4E42-8F06-CDBD9604727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D3D5-4E42-8F06-CDBD9604727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86.44</c:v>
                </c:pt>
                <c:pt idx="1">
                  <c:v>86.21</c:v>
                </c:pt>
                <c:pt idx="2">
                  <c:v>87.99</c:v>
                </c:pt>
                <c:pt idx="3">
                  <c:v>88.35</c:v>
                </c:pt>
                <c:pt idx="4">
                  <c:v>88.54</c:v>
                </c:pt>
              </c:numCache>
            </c:numRef>
          </c:val>
          <c:extLst>
            <c:ext xmlns:c16="http://schemas.microsoft.com/office/drawing/2014/chart" uri="{C3380CC4-5D6E-409C-BE32-E72D297353CC}">
              <c16:uniqueId val="{00000000-453F-4552-BE83-CD8FF457EFB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453F-4552-BE83-CD8FF457EFB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N23"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宮城県　色麻町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法非適用</v>
      </c>
      <c r="C8" s="39"/>
      <c r="D8" s="39"/>
      <c r="E8" s="39"/>
      <c r="F8" s="39"/>
      <c r="G8" s="39"/>
      <c r="H8" s="39"/>
      <c r="I8" s="39" t="str">
        <f>データ!J6</f>
        <v>下水道事業</v>
      </c>
      <c r="J8" s="39"/>
      <c r="K8" s="39"/>
      <c r="L8" s="39"/>
      <c r="M8" s="39"/>
      <c r="N8" s="39"/>
      <c r="O8" s="39"/>
      <c r="P8" s="39" t="str">
        <f>データ!K6</f>
        <v>農業集落排水</v>
      </c>
      <c r="Q8" s="39"/>
      <c r="R8" s="39"/>
      <c r="S8" s="39"/>
      <c r="T8" s="39"/>
      <c r="U8" s="39"/>
      <c r="V8" s="39"/>
      <c r="W8" s="39" t="str">
        <f>データ!L6</f>
        <v>F2</v>
      </c>
      <c r="X8" s="39"/>
      <c r="Y8" s="39"/>
      <c r="Z8" s="39"/>
      <c r="AA8" s="39"/>
      <c r="AB8" s="39"/>
      <c r="AC8" s="39"/>
      <c r="AD8" s="40" t="str">
        <f>データ!$M$6</f>
        <v>非設置</v>
      </c>
      <c r="AE8" s="40"/>
      <c r="AF8" s="40"/>
      <c r="AG8" s="40"/>
      <c r="AH8" s="40"/>
      <c r="AI8" s="40"/>
      <c r="AJ8" s="40"/>
      <c r="AK8" s="3"/>
      <c r="AL8" s="41">
        <f>データ!S6</f>
        <v>6265</v>
      </c>
      <c r="AM8" s="41"/>
      <c r="AN8" s="41"/>
      <c r="AO8" s="41"/>
      <c r="AP8" s="41"/>
      <c r="AQ8" s="41"/>
      <c r="AR8" s="41"/>
      <c r="AS8" s="41"/>
      <c r="AT8" s="34">
        <f>データ!T6</f>
        <v>109.28</v>
      </c>
      <c r="AU8" s="34"/>
      <c r="AV8" s="34"/>
      <c r="AW8" s="34"/>
      <c r="AX8" s="34"/>
      <c r="AY8" s="34"/>
      <c r="AZ8" s="34"/>
      <c r="BA8" s="34"/>
      <c r="BB8" s="34">
        <f>データ!U6</f>
        <v>57.33</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t="str">
        <f>データ!O6</f>
        <v>該当数値なし</v>
      </c>
      <c r="J10" s="34"/>
      <c r="K10" s="34"/>
      <c r="L10" s="34"/>
      <c r="M10" s="34"/>
      <c r="N10" s="34"/>
      <c r="O10" s="34"/>
      <c r="P10" s="34">
        <f>データ!P6</f>
        <v>12.9</v>
      </c>
      <c r="Q10" s="34"/>
      <c r="R10" s="34"/>
      <c r="S10" s="34"/>
      <c r="T10" s="34"/>
      <c r="U10" s="34"/>
      <c r="V10" s="34"/>
      <c r="W10" s="34">
        <f>データ!Q6</f>
        <v>88.98</v>
      </c>
      <c r="X10" s="34"/>
      <c r="Y10" s="34"/>
      <c r="Z10" s="34"/>
      <c r="AA10" s="34"/>
      <c r="AB10" s="34"/>
      <c r="AC10" s="34"/>
      <c r="AD10" s="41">
        <f>データ!R6</f>
        <v>2855</v>
      </c>
      <c r="AE10" s="41"/>
      <c r="AF10" s="41"/>
      <c r="AG10" s="41"/>
      <c r="AH10" s="41"/>
      <c r="AI10" s="41"/>
      <c r="AJ10" s="41"/>
      <c r="AK10" s="2"/>
      <c r="AL10" s="41">
        <f>データ!V6</f>
        <v>803</v>
      </c>
      <c r="AM10" s="41"/>
      <c r="AN10" s="41"/>
      <c r="AO10" s="41"/>
      <c r="AP10" s="41"/>
      <c r="AQ10" s="41"/>
      <c r="AR10" s="41"/>
      <c r="AS10" s="41"/>
      <c r="AT10" s="34">
        <f>データ!W6</f>
        <v>0.7</v>
      </c>
      <c r="AU10" s="34"/>
      <c r="AV10" s="34"/>
      <c r="AW10" s="34"/>
      <c r="AX10" s="34"/>
      <c r="AY10" s="34"/>
      <c r="AZ10" s="34"/>
      <c r="BA10" s="34"/>
      <c r="BB10" s="34">
        <f>データ!X6</f>
        <v>1147.1400000000001</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115</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116</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114</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43</v>
      </c>
      <c r="N86" s="12" t="s">
        <v>43</v>
      </c>
      <c r="O86" s="12" t="str">
        <f>データ!EO6</f>
        <v>【0.02】</v>
      </c>
    </row>
  </sheetData>
  <sheetProtection algorithmName="SHA-512" hashValue="F/U1IUCWyTUbXpkFl6YXpDXfRFTd2+M5oGPzExWW9wf71z4Z9ayDw6hWsvqP7bPJNvjapc2y/5F6Z6QKt3tXWQ==" saltValue="ALwqcmNw+VsUG4yS9vE83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2" t="s">
        <v>53</v>
      </c>
      <c r="I3" s="73"/>
      <c r="J3" s="73"/>
      <c r="K3" s="73"/>
      <c r="L3" s="73"/>
      <c r="M3" s="73"/>
      <c r="N3" s="73"/>
      <c r="O3" s="73"/>
      <c r="P3" s="73"/>
      <c r="Q3" s="73"/>
      <c r="R3" s="73"/>
      <c r="S3" s="73"/>
      <c r="T3" s="73"/>
      <c r="U3" s="73"/>
      <c r="V3" s="73"/>
      <c r="W3" s="73"/>
      <c r="X3" s="74"/>
      <c r="Y3" s="78" t="s">
        <v>54</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5"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5" s="22" customFormat="1" x14ac:dyDescent="0.15">
      <c r="A6" s="14" t="s">
        <v>95</v>
      </c>
      <c r="B6" s="19">
        <f>B7</f>
        <v>2023</v>
      </c>
      <c r="C6" s="19">
        <f t="shared" ref="C6:X6" si="3">C7</f>
        <v>44440</v>
      </c>
      <c r="D6" s="19">
        <f t="shared" si="3"/>
        <v>47</v>
      </c>
      <c r="E6" s="19">
        <f t="shared" si="3"/>
        <v>17</v>
      </c>
      <c r="F6" s="19">
        <f t="shared" si="3"/>
        <v>5</v>
      </c>
      <c r="G6" s="19">
        <f t="shared" si="3"/>
        <v>0</v>
      </c>
      <c r="H6" s="19" t="str">
        <f t="shared" si="3"/>
        <v>宮城県　色麻町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12.9</v>
      </c>
      <c r="Q6" s="20">
        <f t="shared" si="3"/>
        <v>88.98</v>
      </c>
      <c r="R6" s="20">
        <f t="shared" si="3"/>
        <v>2855</v>
      </c>
      <c r="S6" s="20">
        <f t="shared" si="3"/>
        <v>6265</v>
      </c>
      <c r="T6" s="20">
        <f t="shared" si="3"/>
        <v>109.28</v>
      </c>
      <c r="U6" s="20">
        <f t="shared" si="3"/>
        <v>57.33</v>
      </c>
      <c r="V6" s="20">
        <f t="shared" si="3"/>
        <v>803</v>
      </c>
      <c r="W6" s="20">
        <f t="shared" si="3"/>
        <v>0.7</v>
      </c>
      <c r="X6" s="20">
        <f t="shared" si="3"/>
        <v>1147.1400000000001</v>
      </c>
      <c r="Y6" s="21">
        <f>IF(Y7="",NA(),Y7)</f>
        <v>122.58</v>
      </c>
      <c r="Z6" s="21">
        <f t="shared" ref="Z6:AH6" si="4">IF(Z7="",NA(),Z7)</f>
        <v>104.07</v>
      </c>
      <c r="AA6" s="21">
        <f t="shared" si="4"/>
        <v>106.16</v>
      </c>
      <c r="AB6" s="21">
        <f t="shared" si="4"/>
        <v>109.31</v>
      </c>
      <c r="AC6" s="21">
        <f t="shared" si="4"/>
        <v>104.09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826.83</v>
      </c>
      <c r="BL6" s="21">
        <f t="shared" si="7"/>
        <v>867.83</v>
      </c>
      <c r="BM6" s="21">
        <f t="shared" si="7"/>
        <v>791.76</v>
      </c>
      <c r="BN6" s="21">
        <f t="shared" si="7"/>
        <v>900.82</v>
      </c>
      <c r="BO6" s="21">
        <f t="shared" si="7"/>
        <v>839.21</v>
      </c>
      <c r="BP6" s="20" t="str">
        <f>IF(BP7="","",IF(BP7="-","【-】","【"&amp;SUBSTITUTE(TEXT(BP7,"#,##0.00"),"-","△")&amp;"】"))</f>
        <v>【785.10】</v>
      </c>
      <c r="BQ6" s="21">
        <f>IF(BQ7="",NA(),BQ7)</f>
        <v>38.21</v>
      </c>
      <c r="BR6" s="21">
        <f t="shared" ref="BR6:BZ6" si="8">IF(BR7="",NA(),BR7)</f>
        <v>33.909999999999997</v>
      </c>
      <c r="BS6" s="21">
        <f t="shared" si="8"/>
        <v>35.409999999999997</v>
      </c>
      <c r="BT6" s="21">
        <f t="shared" si="8"/>
        <v>32.5</v>
      </c>
      <c r="BU6" s="21">
        <f t="shared" si="8"/>
        <v>30.26</v>
      </c>
      <c r="BV6" s="21">
        <f t="shared" si="8"/>
        <v>57.31</v>
      </c>
      <c r="BW6" s="21">
        <f t="shared" si="8"/>
        <v>57.08</v>
      </c>
      <c r="BX6" s="21">
        <f t="shared" si="8"/>
        <v>56.26</v>
      </c>
      <c r="BY6" s="21">
        <f t="shared" si="8"/>
        <v>52.94</v>
      </c>
      <c r="BZ6" s="21">
        <f t="shared" si="8"/>
        <v>52.05</v>
      </c>
      <c r="CA6" s="20" t="str">
        <f>IF(CA7="","",IF(CA7="-","【-】","【"&amp;SUBSTITUTE(TEXT(CA7,"#,##0.00"),"-","△")&amp;"】"))</f>
        <v>【56.93】</v>
      </c>
      <c r="CB6" s="21">
        <f>IF(CB7="",NA(),CB7)</f>
        <v>323.3</v>
      </c>
      <c r="CC6" s="21">
        <f t="shared" ref="CC6:CK6" si="9">IF(CC7="",NA(),CC7)</f>
        <v>372.12</v>
      </c>
      <c r="CD6" s="21">
        <f t="shared" si="9"/>
        <v>421.39</v>
      </c>
      <c r="CE6" s="21">
        <f t="shared" si="9"/>
        <v>461.36</v>
      </c>
      <c r="CF6" s="21">
        <f t="shared" si="9"/>
        <v>422.51</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58.72</v>
      </c>
      <c r="CN6" s="21">
        <f t="shared" ref="CN6:CV6" si="10">IF(CN7="",NA(),CN7)</f>
        <v>58.72</v>
      </c>
      <c r="CO6" s="21">
        <f t="shared" si="10"/>
        <v>57.49</v>
      </c>
      <c r="CP6" s="21">
        <f t="shared" si="10"/>
        <v>54.43</v>
      </c>
      <c r="CQ6" s="21">
        <f t="shared" si="10"/>
        <v>55.96</v>
      </c>
      <c r="CR6" s="21">
        <f t="shared" si="10"/>
        <v>50.14</v>
      </c>
      <c r="CS6" s="21">
        <f t="shared" si="10"/>
        <v>54.83</v>
      </c>
      <c r="CT6" s="21">
        <f t="shared" si="10"/>
        <v>66.53</v>
      </c>
      <c r="CU6" s="21">
        <f t="shared" si="10"/>
        <v>52.35</v>
      </c>
      <c r="CV6" s="21">
        <f t="shared" si="10"/>
        <v>46.25</v>
      </c>
      <c r="CW6" s="20" t="str">
        <f>IF(CW7="","",IF(CW7="-","【-】","【"&amp;SUBSTITUTE(TEXT(CW7,"#,##0.00"),"-","△")&amp;"】"))</f>
        <v>【49.87】</v>
      </c>
      <c r="CX6" s="21">
        <f>IF(CX7="",NA(),CX7)</f>
        <v>86.44</v>
      </c>
      <c r="CY6" s="21">
        <f t="shared" ref="CY6:DG6" si="11">IF(CY7="",NA(),CY7)</f>
        <v>86.21</v>
      </c>
      <c r="CZ6" s="21">
        <f t="shared" si="11"/>
        <v>87.99</v>
      </c>
      <c r="DA6" s="21">
        <f t="shared" si="11"/>
        <v>88.35</v>
      </c>
      <c r="DB6" s="21">
        <f t="shared" si="11"/>
        <v>88.54</v>
      </c>
      <c r="DC6" s="21">
        <f t="shared" si="11"/>
        <v>84.98</v>
      </c>
      <c r="DD6" s="21">
        <f t="shared" si="11"/>
        <v>84.7</v>
      </c>
      <c r="DE6" s="21">
        <f t="shared" si="11"/>
        <v>84.67</v>
      </c>
      <c r="DF6" s="21">
        <f t="shared" si="11"/>
        <v>84.39</v>
      </c>
      <c r="DG6" s="21">
        <f t="shared" si="11"/>
        <v>83.96</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5" s="22" customFormat="1" x14ac:dyDescent="0.15">
      <c r="A7" s="14"/>
      <c r="B7" s="23">
        <v>2023</v>
      </c>
      <c r="C7" s="23">
        <v>44440</v>
      </c>
      <c r="D7" s="23">
        <v>47</v>
      </c>
      <c r="E7" s="23">
        <v>17</v>
      </c>
      <c r="F7" s="23">
        <v>5</v>
      </c>
      <c r="G7" s="23">
        <v>0</v>
      </c>
      <c r="H7" s="23" t="s">
        <v>96</v>
      </c>
      <c r="I7" s="23" t="s">
        <v>97</v>
      </c>
      <c r="J7" s="23" t="s">
        <v>98</v>
      </c>
      <c r="K7" s="23" t="s">
        <v>99</v>
      </c>
      <c r="L7" s="23" t="s">
        <v>100</v>
      </c>
      <c r="M7" s="23" t="s">
        <v>101</v>
      </c>
      <c r="N7" s="24" t="s">
        <v>102</v>
      </c>
      <c r="O7" s="24" t="s">
        <v>103</v>
      </c>
      <c r="P7" s="24">
        <v>12.9</v>
      </c>
      <c r="Q7" s="24">
        <v>88.98</v>
      </c>
      <c r="R7" s="24">
        <v>2855</v>
      </c>
      <c r="S7" s="24">
        <v>6265</v>
      </c>
      <c r="T7" s="24">
        <v>109.28</v>
      </c>
      <c r="U7" s="24">
        <v>57.33</v>
      </c>
      <c r="V7" s="24">
        <v>803</v>
      </c>
      <c r="W7" s="24">
        <v>0.7</v>
      </c>
      <c r="X7" s="24">
        <v>1147.1400000000001</v>
      </c>
      <c r="Y7" s="24">
        <v>122.58</v>
      </c>
      <c r="Z7" s="24">
        <v>104.07</v>
      </c>
      <c r="AA7" s="24">
        <v>106.16</v>
      </c>
      <c r="AB7" s="24">
        <v>109.31</v>
      </c>
      <c r="AC7" s="24">
        <v>104.09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826.83</v>
      </c>
      <c r="BL7" s="24">
        <v>867.83</v>
      </c>
      <c r="BM7" s="24">
        <v>791.76</v>
      </c>
      <c r="BN7" s="24">
        <v>900.82</v>
      </c>
      <c r="BO7" s="24">
        <v>839.21</v>
      </c>
      <c r="BP7" s="24">
        <v>785.1</v>
      </c>
      <c r="BQ7" s="24">
        <v>38.21</v>
      </c>
      <c r="BR7" s="24">
        <v>33.909999999999997</v>
      </c>
      <c r="BS7" s="24">
        <v>35.409999999999997</v>
      </c>
      <c r="BT7" s="24">
        <v>32.5</v>
      </c>
      <c r="BU7" s="24">
        <v>30.26</v>
      </c>
      <c r="BV7" s="24">
        <v>57.31</v>
      </c>
      <c r="BW7" s="24">
        <v>57.08</v>
      </c>
      <c r="BX7" s="24">
        <v>56.26</v>
      </c>
      <c r="BY7" s="24">
        <v>52.94</v>
      </c>
      <c r="BZ7" s="24">
        <v>52.05</v>
      </c>
      <c r="CA7" s="24">
        <v>56.93</v>
      </c>
      <c r="CB7" s="24">
        <v>323.3</v>
      </c>
      <c r="CC7" s="24">
        <v>372.12</v>
      </c>
      <c r="CD7" s="24">
        <v>421.39</v>
      </c>
      <c r="CE7" s="24">
        <v>461.36</v>
      </c>
      <c r="CF7" s="24">
        <v>422.51</v>
      </c>
      <c r="CG7" s="24">
        <v>273.52</v>
      </c>
      <c r="CH7" s="24">
        <v>274.99</v>
      </c>
      <c r="CI7" s="24">
        <v>282.08999999999997</v>
      </c>
      <c r="CJ7" s="24">
        <v>303.27999999999997</v>
      </c>
      <c r="CK7" s="24">
        <v>301.86</v>
      </c>
      <c r="CL7" s="24">
        <v>271.14999999999998</v>
      </c>
      <c r="CM7" s="24">
        <v>58.72</v>
      </c>
      <c r="CN7" s="24">
        <v>58.72</v>
      </c>
      <c r="CO7" s="24">
        <v>57.49</v>
      </c>
      <c r="CP7" s="24">
        <v>54.43</v>
      </c>
      <c r="CQ7" s="24">
        <v>55.96</v>
      </c>
      <c r="CR7" s="24">
        <v>50.14</v>
      </c>
      <c r="CS7" s="24">
        <v>54.83</v>
      </c>
      <c r="CT7" s="24">
        <v>66.53</v>
      </c>
      <c r="CU7" s="24">
        <v>52.35</v>
      </c>
      <c r="CV7" s="24">
        <v>46.25</v>
      </c>
      <c r="CW7" s="24">
        <v>49.87</v>
      </c>
      <c r="CX7" s="24">
        <v>86.44</v>
      </c>
      <c r="CY7" s="24">
        <v>86.21</v>
      </c>
      <c r="CZ7" s="24">
        <v>87.99</v>
      </c>
      <c r="DA7" s="24">
        <v>88.35</v>
      </c>
      <c r="DB7" s="24">
        <v>88.54</v>
      </c>
      <c r="DC7" s="24">
        <v>84.98</v>
      </c>
      <c r="DD7" s="24">
        <v>84.7</v>
      </c>
      <c r="DE7" s="24">
        <v>84.67</v>
      </c>
      <c r="DF7" s="24">
        <v>84.39</v>
      </c>
      <c r="DG7" s="24">
        <v>83.96</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0.03</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104</v>
      </c>
      <c r="C9" s="26" t="s">
        <v>105</v>
      </c>
      <c r="D9" s="26" t="s">
        <v>106</v>
      </c>
      <c r="E9" s="26" t="s">
        <v>107</v>
      </c>
      <c r="F9" s="26" t="s">
        <v>108</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109</v>
      </c>
    </row>
    <row r="12" spans="1:145" x14ac:dyDescent="0.15">
      <c r="B12">
        <v>1</v>
      </c>
      <c r="C12">
        <v>1</v>
      </c>
      <c r="D12">
        <v>2</v>
      </c>
      <c r="E12">
        <v>3</v>
      </c>
      <c r="F12">
        <v>4</v>
      </c>
      <c r="G12" t="s">
        <v>110</v>
      </c>
    </row>
    <row r="13" spans="1:145" x14ac:dyDescent="0.15">
      <c r="B13" t="s">
        <v>111</v>
      </c>
      <c r="C13" t="s">
        <v>112</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2025-02-20T02:06:35Z</cp:lastPrinted>
  <dcterms:created xsi:type="dcterms:W3CDTF">2024-12-19T01:42:12Z</dcterms:created>
  <dcterms:modified xsi:type="dcterms:W3CDTF">2025-02-20T02:06:49Z</dcterms:modified>
  <cp:category/>
</cp:coreProperties>
</file>