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4 市町村回答\30_色麻町★☆\"/>
    </mc:Choice>
  </mc:AlternateContent>
  <workbookProtection workbookAlgorithmName="SHA-512" workbookHashValue="ZECthaoU8vXxOchduRrSdqaHtIiFxsGjGBTVK/cyLIQNdcNKuFt6iRMOm4WlMkj6NY5jUMTADsKVBZgEZngc0g==" workbookSaltValue="bf5yBLdbZG4+lcoMT/63Kw==" workbookSpinCount="100000" lockStructure="1"/>
  <bookViews>
    <workbookView xWindow="0" yWindow="0" windowWidth="28800" windowHeight="107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L10" i="4"/>
  <c r="P10" i="4"/>
  <c r="B10" i="4"/>
  <c r="AD8" i="4"/>
  <c r="I8" i="4"/>
  <c r="B8" i="4"/>
</calcChain>
</file>

<file path=xl/sharedStrings.xml><?xml version="1.0" encoding="utf-8"?>
<sst xmlns="http://schemas.openxmlformats.org/spreadsheetml/2006/main" count="247" uniqueCount="123">
  <si>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</si>
  <si>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</si>
  <si>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</si>
  <si>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</si>
  <si>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</si>
  <si>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</si>
  <si>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</si>
  <si>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</si>
  <si>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</si>
  <si>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</si>
  <si>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</si>
  <si>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</si>
  <si>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</si>
  <si>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</si>
  <si>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</si>
  <si>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</si>
  <si>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</si>
  <si>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</si>
  <si>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</si>
  <si>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</si>
  <si>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</si>
  <si>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</si>
  <si>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</si>
  <si>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</si>
  <si>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</si>
  <si>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</si>
  <si>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</si>
  <si>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</si>
  <si>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</si>
  <si>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</si>
  <si>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</si>
  <si>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</si>
  <si>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</si>
  <si>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</si>
  <si>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</si>
  <si>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</si>
  <si>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</si>
  <si>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</si>
  <si>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</si>
  <si>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</si>
  <si>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</si>
  <si>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</si>
  <si>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</si>
  <si>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</si>
  <si>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</si>
  <si>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</si>
  <si>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</si>
  <si>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</si>
  <si>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</si>
  <si>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</si>
  <si>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</si>
  <si>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</si>
  <si>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</si>
  <si>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</si>
  <si>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</si>
  <si>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</si>
  <si>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</si>
  <si>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</si>
  <si>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</si>
  <si>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</si>
  <si>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</si>
  <si>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</si>
  <si>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</si>
  <si>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</si>
  <si>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</si>
  <si>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</si>
  <si>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</si>
  <si>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</si>
  <si>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</si>
  <si>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</si>
  <si>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</si>
  <si>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</si>
  <si>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</si>
  <si>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</si>
  <si>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</si>
  <si>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</si>
  <si>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</si>
  <si>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</si>
  <si>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</si>
  <si>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</si>
  <si>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</si>
  <si>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</si>
  <si>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</si>
  <si>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</si>
  <si>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</si>
  <si>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</si>
  <si>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</si>
  <si>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</si>
  <si>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</si>
  <si>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</si>
  <si>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</si>
  <si>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</si>
  <si>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</si>
  <si>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</si>
  <si>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</si>
  <si>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</si>
  <si>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</si>
  <si>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</si>
  <si>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</si>
  <si>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</si>
  <si>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</si>
  <si>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</si>
  <si>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</si>
  <si>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</si>
  <si>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</si>
  <si>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</si>
  <si>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</si>
  <si>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</si>
  <si>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</si>
  <si>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</si>
  <si>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</si>
  <si>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</si>
  <si>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</si>
  <si>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</si>
  <si>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</si>
  <si>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</si>
  <si>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</si>
  <si>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</si>
  <si>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"R"dd</t>
    <phoneticPr fontId="4"/>
  </si>
  <si>
    <t>←書式設定</t>
    <rPh sb="1" eb="3">
      <t>ショシキ</t>
    </rPh>
    <rPh sb="3" eb="5">
      <t>セッテイ</t>
    </rPh>
    <phoneticPr fontId="4"/>
  </si>
  <si>
    <t>浄化槽本体の耐用年数が近づいており、新規設置工事と併せ、今後計画的な更新が必要となってくる。
特環地区、農集地区以外の地域においては浄化槽設置のＰＲ活動により水洗化を推進する。
また、策定した経営戦略に基づき、計画的・効率的な事業運営を推進する。</t>
    <phoneticPr fontId="4"/>
  </si>
  <si>
    <t>平成10年から使用を開始している浄化槽があり、耐用年数も28年となっており、今後更新時期を迎えることになる。
現在はブロワー及び放流ポンプ等に故障が発生した場合、交換・修繕を行っている。</t>
    <phoneticPr fontId="4"/>
  </si>
  <si>
    <t>①について、収益的収支比率は110.14％となっている。地方債償還金は増加しており、料金収入については前年度に比べ若干の増額となっているが、当該収入だけでは経費が回収できないことから、一般会計からの繰入によるところが大きい。また公営企業会計への移行に伴い、3月末で打ち切り決算となり、未払金が発生したため、収益的収支比率が増となったと考えられる。
④について企業債残高対事業規模比率は、新規の起債はあるものの、全額一般会計繰入金（基準内繰入）を財源としているため低水準となっている。　　　　　　　　　　　　　　　　
⑤について、回収率が50％～60%程度で推移しているが、今後他の事業も含め令和8年度より使用料改定作業を行う。
⑥について、１戸当たりの使用人数が比較的多いため平均値を下回っていると思われる。　　　　　　　
⑦について、浄化槽設置希望者が対象で有り稼働率は78.79％である。　　　　　　　
⑧について、浄化槽設置希望者が対象であるため水洗化率は100％である。</t>
    <rPh sb="114" eb="116">
      <t>コウエイ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</si>
</sst>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E8-424D-B68B-C764DD988B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3E8-424D-B68B-C764DD988B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71.52</c:v>
                </c:pt>
                <c:pt idx="1">
                  <c:v>78.790000000000006</c:v>
                </c:pt>
                <c:pt idx="2">
                  <c:v>78.790000000000006</c:v>
                </c:pt>
                <c:pt idx="3">
                  <c:v>79.39</c:v>
                </c:pt>
                <c:pt idx="4">
                  <c:v>78.790000000000006</c:v>
                </c:pt>
              </c:numCache>
            </c:numRef>
          </c:val>
          <c:extLst>
            <c:ext xmlns:c16="http://schemas.microsoft.com/office/drawing/2014/chart" uri="{C3380CC4-5D6E-409C-BE32-E72D297353CC}">
              <c16:uniqueId val="{00000000-CF3F-45C3-A48F-94036E495C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CF3F-45C3-A48F-94036E495C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309-43CA-88D6-8A25FAC1FE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D309-43CA-88D6-8A25FAC1FE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99.79</c:v>
                </c:pt>
                <c:pt idx="1">
                  <c:v>100.86</c:v>
                </c:pt>
                <c:pt idx="2">
                  <c:v>98.77</c:v>
                </c:pt>
                <c:pt idx="3">
                  <c:v>98.85</c:v>
                </c:pt>
                <c:pt idx="4">
                  <c:v>110.14</c:v>
                </c:pt>
              </c:numCache>
            </c:numRef>
          </c:val>
          <c:extLst>
            <c:ext xmlns:c16="http://schemas.microsoft.com/office/drawing/2014/chart" uri="{C3380CC4-5D6E-409C-BE32-E72D297353CC}">
              <c16:uniqueId val="{00000000-A9B7-402D-816A-12F3D275BE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B7-402D-816A-12F3D275BE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75-44A2-A942-426070F70D2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75-44A2-A942-426070F70D2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1D-4DFA-A0A7-18DF280689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1D-4DFA-A0A7-18DF280689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82-4D31-BA22-7913BB0699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82-4D31-BA22-7913BB0699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7E-425E-BC4F-22A59280DC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7E-425E-BC4F-22A59280DC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E5-4DB4-AB48-A5B51554B5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36E5-4DB4-AB48-A5B51554B5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55.1</c:v>
                </c:pt>
                <c:pt idx="1">
                  <c:v>57.77</c:v>
                </c:pt>
                <c:pt idx="2">
                  <c:v>55.35</c:v>
                </c:pt>
                <c:pt idx="3">
                  <c:v>55.45</c:v>
                </c:pt>
                <c:pt idx="4">
                  <c:v>61.39</c:v>
                </c:pt>
              </c:numCache>
            </c:numRef>
          </c:val>
          <c:extLst>
            <c:ext xmlns:c16="http://schemas.microsoft.com/office/drawing/2014/chart" uri="{C3380CC4-5D6E-409C-BE32-E72D297353CC}">
              <c16:uniqueId val="{00000000-E2B2-41B8-B89D-4D069C348A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E2B2-41B8-B89D-4D069C348A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201.71</c:v>
                </c:pt>
                <c:pt idx="1">
                  <c:v>196.39</c:v>
                </c:pt>
                <c:pt idx="2">
                  <c:v>204.88</c:v>
                </c:pt>
                <c:pt idx="3">
                  <c:v>205.09</c:v>
                </c:pt>
                <c:pt idx="4">
                  <c:v>174.12</c:v>
                </c:pt>
              </c:numCache>
            </c:numRef>
          </c:val>
          <c:extLst>
            <c:ext xmlns:c16="http://schemas.microsoft.com/office/drawing/2014/chart" uri="{C3380CC4-5D6E-409C-BE32-E72D297353CC}">
              <c16:uniqueId val="{00000000-921B-4E9C-AEE7-89C12C45B1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921B-4E9C-AEE7-89C12C45B1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色麻町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個別排水処理</v>
      </c>
      <c r="Q8" s="39"/>
      <c r="R8" s="39"/>
      <c r="S8" s="39"/>
      <c r="T8" s="39"/>
      <c r="U8" s="39"/>
      <c r="V8" s="39"/>
      <c r="W8" s="39" t="str">
        <f>データ!L6</f>
        <v>L2</v>
      </c>
      <c r="X8" s="39"/>
      <c r="Y8" s="39"/>
      <c r="Z8" s="39"/>
      <c r="AA8" s="39"/>
      <c r="AB8" s="39"/>
      <c r="AC8" s="39"/>
      <c r="AD8" s="40" t="str">
        <f>データ!$M$6</f>
        <v>非設置</v>
      </c>
      <c r="AE8" s="40"/>
      <c r="AF8" s="40"/>
      <c r="AG8" s="40"/>
      <c r="AH8" s="40"/>
      <c r="AI8" s="40"/>
      <c r="AJ8" s="40"/>
      <c r="AK8" s="3"/>
      <c r="AL8" s="41">
        <f>データ!S6</f>
        <v>6265</v>
      </c>
      <c r="AM8" s="41"/>
      <c r="AN8" s="41"/>
      <c r="AO8" s="41"/>
      <c r="AP8" s="41"/>
      <c r="AQ8" s="41"/>
      <c r="AR8" s="41"/>
      <c r="AS8" s="41"/>
      <c r="AT8" s="34">
        <f>データ!T6</f>
        <v>109.28</v>
      </c>
      <c r="AU8" s="34"/>
      <c r="AV8" s="34"/>
      <c r="AW8" s="34"/>
      <c r="AX8" s="34"/>
      <c r="AY8" s="34"/>
      <c r="AZ8" s="34"/>
      <c r="BA8" s="34"/>
      <c r="BB8" s="34">
        <f>データ!U6</f>
        <v>57.33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9.75</v>
      </c>
      <c r="Q10" s="34"/>
      <c r="R10" s="34"/>
      <c r="S10" s="34"/>
      <c r="T10" s="34"/>
      <c r="U10" s="34"/>
      <c r="V10" s="34"/>
      <c r="W10" s="34">
        <f>データ!Q6</f>
        <v>100</v>
      </c>
      <c r="X10" s="34"/>
      <c r="Y10" s="34"/>
      <c r="Z10" s="34"/>
      <c r="AA10" s="34"/>
      <c r="AB10" s="34"/>
      <c r="AC10" s="34"/>
      <c r="AD10" s="41">
        <f>データ!R6</f>
        <v>2855</v>
      </c>
      <c r="AE10" s="41"/>
      <c r="AF10" s="41"/>
      <c r="AG10" s="41"/>
      <c r="AH10" s="41"/>
      <c r="AI10" s="41"/>
      <c r="AJ10" s="41"/>
      <c r="AK10" s="2"/>
      <c r="AL10" s="41">
        <f>データ!V6</f>
        <v>607</v>
      </c>
      <c r="AM10" s="41"/>
      <c r="AN10" s="41"/>
      <c r="AO10" s="41"/>
      <c r="AP10" s="41"/>
      <c r="AQ10" s="41"/>
      <c r="AR10" s="41"/>
      <c r="AS10" s="41"/>
      <c r="AT10" s="34">
        <f>データ!W6</f>
        <v>0.19</v>
      </c>
      <c r="AU10" s="34"/>
      <c r="AV10" s="34"/>
      <c r="AW10" s="34"/>
      <c r="AX10" s="34"/>
      <c r="AY10" s="34"/>
      <c r="AZ10" s="34"/>
      <c r="BA10" s="34"/>
      <c r="BB10" s="34">
        <f>データ!X6</f>
        <v>3194.74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122</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121</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45</v>
      </c>
      <c r="O86" s="12" t="str">
        <f>データ!EO6</f>
        <v>【-】</v>
      </c>
    </row>
  </sheetData>
  <sheetProtection algorithmName="SHA-512" hashValue="A6l1SyRHUBr9/iXT9e9ci95W9FjqLniLi+OonhzWdNQzkhX6ehKyH0hsjyHSb9iyOGwWserLQMJYOFDo6Crlkw==" saltValue="OtqFAfMygTKIa+JxWPXYa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44440</v>
      </c>
      <c r="D6" s="19">
        <f t="shared" si="3"/>
        <v>47</v>
      </c>
      <c r="E6" s="19">
        <f t="shared" si="3"/>
        <v>18</v>
      </c>
      <c r="F6" s="19">
        <f t="shared" si="3"/>
        <v>1</v>
      </c>
      <c r="G6" s="19">
        <f t="shared" si="3"/>
        <v>0</v>
      </c>
      <c r="H6" s="19" t="str">
        <f t="shared" si="3"/>
        <v>宮城県　色麻町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9.75</v>
      </c>
      <c r="Q6" s="20">
        <f t="shared" si="3"/>
        <v>100</v>
      </c>
      <c r="R6" s="20">
        <f t="shared" si="3"/>
        <v>2855</v>
      </c>
      <c r="S6" s="20">
        <f t="shared" si="3"/>
        <v>6265</v>
      </c>
      <c r="T6" s="20">
        <f t="shared" si="3"/>
        <v>109.28</v>
      </c>
      <c r="U6" s="20">
        <f t="shared" si="3"/>
        <v>57.33</v>
      </c>
      <c r="V6" s="20">
        <f t="shared" si="3"/>
        <v>607</v>
      </c>
      <c r="W6" s="20">
        <f t="shared" si="3"/>
        <v>0.19</v>
      </c>
      <c r="X6" s="20">
        <f t="shared" si="3"/>
        <v>3194.74</v>
      </c>
      <c r="Y6" s="21">
        <f>IF(Y7="",NA(),Y7)</f>
        <v>99.79</v>
      </c>
      <c r="Z6" s="21">
        <f t="shared" ref="Z6:AH6" si="4">IF(Z7="",NA(),Z7)</f>
        <v>100.86</v>
      </c>
      <c r="AA6" s="21">
        <f t="shared" si="4"/>
        <v>98.77</v>
      </c>
      <c r="AB6" s="21">
        <f t="shared" si="4"/>
        <v>98.85</v>
      </c>
      <c r="AC6" s="21">
        <f t="shared" si="4"/>
        <v>110.14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862.99</v>
      </c>
      <c r="BL6" s="21">
        <f t="shared" si="7"/>
        <v>782.91</v>
      </c>
      <c r="BM6" s="21">
        <f t="shared" si="7"/>
        <v>783.21</v>
      </c>
      <c r="BN6" s="21">
        <f t="shared" si="7"/>
        <v>902.04</v>
      </c>
      <c r="BO6" s="21">
        <f t="shared" si="7"/>
        <v>992.16</v>
      </c>
      <c r="BP6" s="20" t="str">
        <f>IF(BP7="","",IF(BP7="-","【-】","【"&amp;SUBSTITUTE(TEXT(BP7,"#,##0.00"),"-","△")&amp;"】"))</f>
        <v>【967.97】</v>
      </c>
      <c r="BQ6" s="21">
        <f>IF(BQ7="",NA(),BQ7)</f>
        <v>55.1</v>
      </c>
      <c r="BR6" s="21">
        <f t="shared" ref="BR6:BZ6" si="8">IF(BR7="",NA(),BR7)</f>
        <v>57.77</v>
      </c>
      <c r="BS6" s="21">
        <f t="shared" si="8"/>
        <v>55.35</v>
      </c>
      <c r="BT6" s="21">
        <f t="shared" si="8"/>
        <v>55.45</v>
      </c>
      <c r="BU6" s="21">
        <f t="shared" si="8"/>
        <v>61.39</v>
      </c>
      <c r="BV6" s="21">
        <f t="shared" si="8"/>
        <v>50.06</v>
      </c>
      <c r="BW6" s="21">
        <f t="shared" si="8"/>
        <v>49.38</v>
      </c>
      <c r="BX6" s="21">
        <f t="shared" si="8"/>
        <v>48.53</v>
      </c>
      <c r="BY6" s="21">
        <f t="shared" si="8"/>
        <v>46.11</v>
      </c>
      <c r="BZ6" s="21">
        <f t="shared" si="8"/>
        <v>45.55</v>
      </c>
      <c r="CA6" s="20" t="str">
        <f>IF(CA7="","",IF(CA7="-","【-】","【"&amp;SUBSTITUTE(TEXT(CA7,"#,##0.00"),"-","△")&amp;"】"))</f>
        <v>【46.20】</v>
      </c>
      <c r="CB6" s="21">
        <f>IF(CB7="",NA(),CB7)</f>
        <v>201.71</v>
      </c>
      <c r="CC6" s="21">
        <f t="shared" ref="CC6:CK6" si="9">IF(CC7="",NA(),CC7)</f>
        <v>196.39</v>
      </c>
      <c r="CD6" s="21">
        <f t="shared" si="9"/>
        <v>204.88</v>
      </c>
      <c r="CE6" s="21">
        <f t="shared" si="9"/>
        <v>205.09</v>
      </c>
      <c r="CF6" s="21">
        <f t="shared" si="9"/>
        <v>174.12</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71.52</v>
      </c>
      <c r="CN6" s="21">
        <f t="shared" ref="CN6:CV6" si="10">IF(CN7="",NA(),CN7)</f>
        <v>78.790000000000006</v>
      </c>
      <c r="CO6" s="21">
        <f t="shared" si="10"/>
        <v>78.790000000000006</v>
      </c>
      <c r="CP6" s="21">
        <f t="shared" si="10"/>
        <v>79.39</v>
      </c>
      <c r="CQ6" s="21">
        <f t="shared" si="10"/>
        <v>78.790000000000006</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44440</v>
      </c>
      <c r="D7" s="23">
        <v>47</v>
      </c>
      <c r="E7" s="23">
        <v>18</v>
      </c>
      <c r="F7" s="23">
        <v>1</v>
      </c>
      <c r="G7" s="23">
        <v>0</v>
      </c>
      <c r="H7" s="23" t="s">
        <v>99</v>
      </c>
      <c r="I7" s="23" t="s">
        <v>100</v>
      </c>
      <c r="J7" s="23" t="s">
        <v>101</v>
      </c>
      <c r="K7" s="23" t="s">
        <v>102</v>
      </c>
      <c r="L7" s="23" t="s">
        <v>103</v>
      </c>
      <c r="M7" s="23" t="s">
        <v>104</v>
      </c>
      <c r="N7" s="24" t="s">
        <v>105</v>
      </c>
      <c r="O7" s="24" t="s">
        <v>106</v>
      </c>
      <c r="P7" s="24">
        <v>9.75</v>
      </c>
      <c r="Q7" s="24">
        <v>100</v>
      </c>
      <c r="R7" s="24">
        <v>2855</v>
      </c>
      <c r="S7" s="24">
        <v>6265</v>
      </c>
      <c r="T7" s="24">
        <v>109.28</v>
      </c>
      <c r="U7" s="24">
        <v>57.33</v>
      </c>
      <c r="V7" s="24">
        <v>607</v>
      </c>
      <c r="W7" s="24">
        <v>0.19</v>
      </c>
      <c r="X7" s="24">
        <v>3194.74</v>
      </c>
      <c r="Y7" s="24">
        <v>99.79</v>
      </c>
      <c r="Z7" s="24">
        <v>100.86</v>
      </c>
      <c r="AA7" s="24">
        <v>98.77</v>
      </c>
      <c r="AB7" s="24">
        <v>98.85</v>
      </c>
      <c r="AC7" s="24">
        <v>110.14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862.99</v>
      </c>
      <c r="BL7" s="24">
        <v>782.91</v>
      </c>
      <c r="BM7" s="24">
        <v>783.21</v>
      </c>
      <c r="BN7" s="24">
        <v>902.04</v>
      </c>
      <c r="BO7" s="24">
        <v>992.16</v>
      </c>
      <c r="BP7" s="24">
        <v>967.97</v>
      </c>
      <c r="BQ7" s="24">
        <v>55.1</v>
      </c>
      <c r="BR7" s="24">
        <v>57.77</v>
      </c>
      <c r="BS7" s="24">
        <v>55.35</v>
      </c>
      <c r="BT7" s="24">
        <v>55.45</v>
      </c>
      <c r="BU7" s="24">
        <v>61.39</v>
      </c>
      <c r="BV7" s="24">
        <v>50.06</v>
      </c>
      <c r="BW7" s="24">
        <v>49.38</v>
      </c>
      <c r="BX7" s="24">
        <v>48.53</v>
      </c>
      <c r="BY7" s="24">
        <v>46.11</v>
      </c>
      <c r="BZ7" s="24">
        <v>45.55</v>
      </c>
      <c r="CA7" s="24">
        <v>46.2</v>
      </c>
      <c r="CB7" s="24">
        <v>201.71</v>
      </c>
      <c r="CC7" s="24">
        <v>196.39</v>
      </c>
      <c r="CD7" s="24">
        <v>204.88</v>
      </c>
      <c r="CE7" s="24">
        <v>205.09</v>
      </c>
      <c r="CF7" s="24">
        <v>174.12</v>
      </c>
      <c r="CG7" s="24">
        <v>309.22000000000003</v>
      </c>
      <c r="CH7" s="24">
        <v>316.97000000000003</v>
      </c>
      <c r="CI7" s="24">
        <v>326.17</v>
      </c>
      <c r="CJ7" s="24">
        <v>336.93</v>
      </c>
      <c r="CK7" s="24">
        <v>331.17</v>
      </c>
      <c r="CL7" s="24">
        <v>332.82</v>
      </c>
      <c r="CM7" s="24">
        <v>71.52</v>
      </c>
      <c r="CN7" s="24">
        <v>78.790000000000006</v>
      </c>
      <c r="CO7" s="24">
        <v>78.790000000000006</v>
      </c>
      <c r="CP7" s="24">
        <v>79.39</v>
      </c>
      <c r="CQ7" s="24">
        <v>78.790000000000006</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2025-02-20T00:57:23Z</cp:lastPrinted>
  <dcterms:created xsi:type="dcterms:W3CDTF">2024-12-19T01:49:55Z</dcterms:created>
  <dcterms:modified xsi:type="dcterms:W3CDTF">2025-02-25T05:59:25Z</dcterms:modified>
  <cp:category/>
</cp:coreProperties>
</file>