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色麻町\【下水道】【経営比較分析表】2021_044440_46_010\"/>
    </mc:Choice>
  </mc:AlternateContent>
  <xr:revisionPtr revIDLastSave="0" documentId="13_ncr:1_{B02B3636-E84C-48CF-A90E-562DCC10D3F5}" xr6:coauthVersionLast="36" xr6:coauthVersionMax="36" xr10:uidLastSave="{00000000-0000-0000-0000-000000000000}"/>
  <workbookProtection workbookAlgorithmName="SHA-512" workbookHashValue="OAu0BKC2ylaMdJUct/xNGPlksAMLLDuSbGnaUoMyXnHhOHqCmi2kmlYI/WSdkNCqqeFpKT1iE9No2Xu4HTQ0lg==" workbookSaltValue="kErCrBSVuONECtvBD7eh8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T10" i="4"/>
  <c r="AL10" i="4"/>
  <c r="W10"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<sst xmlns="http://schemas.openxmlformats.org/spreadsheetml/2006/main" count="247" uniqueCount="121">
  <si>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</si>
  <si>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</si>
  <si>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</si>
  <si>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</si>
  <si>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</si>
  <si>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</si>
  <si>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</si>
  <si>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</si>
  <si>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</si>
  <si>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</si>
  <si>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</si>
  <si>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</si>
  <si>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</si>
  <si>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</si>
  <si>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</si>
  <si>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</si>
  <si>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</si>
  <si>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</si>
  <si>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</si>
  <si>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</si>
  <si>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</si>
  <si>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</si>
  <si>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</si>
  <si>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</si>
  <si>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</si>
  <si>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</si>
  <si>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</si>
  <si>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</si>
  <si>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</si>
  <si>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</si>
  <si>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</si>
  <si>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</si>
  <si>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</si>
  <si>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</si>
  <si>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</si>
  <si>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</si>
  <si>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</si>
  <si>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</si>
  <si>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</si>
  <si>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</si>
  <si>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</si>
  <si>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</si>
  <si>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</si>
  <si>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</si>
  <si>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</si>
  <si>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</si>
  <si>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</si>
  <si>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</si>
  <si>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</si>
  <si>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</si>
  <si>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</si>
  <si>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</si>
  <si>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</si>
  <si>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</si>
  <si>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</si>
  <si>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</si>
  <si>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</si>
  <si>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</si>
  <si>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</si>
  <si>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</si>
  <si>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</si>
  <si>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</si>
  <si>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</si>
  <si>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</si>
  <si>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</si>
  <si>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</si>
  <si>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</si>
  <si>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</si>
  <si>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</si>
  <si>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</si>
  <si>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</si>
  <si>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</si>
  <si>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</si>
  <si>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</si>
  <si>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</si>
  <si>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</si>
  <si>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</si>
  <si>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</si>
  <si>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</si>
  <si>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</si>
  <si>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</si>
  <si>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</si>
  <si>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</si>
  <si>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</si>
  <si>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</si>
  <si>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</si>
  <si>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</si>
  <si>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</si>
  <si>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</si>
  <si>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</si>
  <si>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</si>
  <si>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</si>
  <si>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</si>
  <si>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</si>
  <si>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</si>
  <si>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</si>
  <si>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</si>
  <si>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</si>
  <si>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</si>
  <si>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</si>
  <si>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</si>
  <si>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</si>
  <si>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</si>
  <si>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</si>
  <si>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</si>
  <si>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</si>
  <si>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</si>
  <si>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</si>
  <si>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</si>
  <si>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</si>
  <si>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</si>
  <si>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</si>
  <si>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</si>
  <si>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</si>
  <si>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</si>
  <si>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</si>
  <si>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</si>
  <si>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</si>
  <si>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平成10年から使用を開始している浄化槽があり、耐用年数も28年となっており、今後10年程度で更新時期を迎えることになる。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</si>
  <si>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rPh sb="92" eb="94">
      <t>サクテイ</t>
    </rPh>
    <rPh sb="96" eb="98">
      <t>ケイエイ</t>
    </rPh>
    <rPh sb="98" eb="100">
      <t>センリャク</t>
    </rPh>
    <rPh sb="101" eb="102">
      <t>モト</t>
    </rPh>
    <rPh sb="105" eb="108">
      <t>ケイカクテキ</t>
    </rPh>
    <rPh sb="109" eb="112">
      <t>コウリツテキ</t>
    </rPh>
    <rPh sb="113" eb="115">
      <t>ジギョウ</t>
    </rPh>
    <rPh sb="115" eb="117">
      <t>ウンエイ</t>
    </rPh>
    <rPh sb="118" eb="120">
      <t>スイシン</t>
    </rPh>
    <phoneticPr fontId="4"/>
  </si>
  <si>
    <t>①について、収益的収支比率は98.77％となっている。地方債償還金は増加しており、料金収入ついては前年度に比べ若干の増額となっているが、当該収入だけでは経費が回収できないことから、一般会計からの繰入によるところが大きい。
④について企業債残高対事業規模比率は、新規の起債はあるものの、全額一般会計繰入金（基準内繰入）を財源としているため低水準となっている。　　　　　　　　　　　　　　　　
⑤について、回収率が50％程度で推移しているが、今後他の事業と併せ料金の見直しを行う。
⑥について、１戸当たりの使用人数が比較的多いため平均値を下回っていると思われる。　　　　　　　
⑦について、浄化槽設置希望者が対象で有り稼働率は78.79％である。　　　　　　　
⑧について、浄化槽設置希望者が対象であるため水洗化率は100％である。</t>
    <rPh sb="34" eb="36">
      <t>ゾウカ</t>
    </rPh>
    <rPh sb="49" eb="52">
      <t>ゼンネンド</t>
    </rPh>
    <rPh sb="53" eb="54">
      <t>クラ</t>
    </rPh>
    <rPh sb="55" eb="57">
      <t>ジャッカン</t>
    </rPh>
    <rPh sb="58" eb="60">
      <t>ゾウガク</t>
    </rPh>
    <rPh sb="116" eb="119">
      <t>キギョウサイ</t>
    </rPh>
    <rPh sb="119" eb="120">
      <t>ザン</t>
    </rPh>
    <rPh sb="120" eb="121">
      <t>タカ</t>
    </rPh>
    <rPh sb="121" eb="122">
      <t>タイ</t>
    </rPh>
    <rPh sb="122" eb="124">
      <t>ジギョウ</t>
    </rPh>
    <rPh sb="124" eb="126">
      <t>キボ</t>
    </rPh>
    <rPh sb="126" eb="128">
      <t>ヒリツ</t>
    </rPh>
    <rPh sb="130" eb="132">
      <t>シンキ</t>
    </rPh>
    <rPh sb="133" eb="135">
      <t>キサイ</t>
    </rPh>
    <rPh sb="142" eb="144">
      <t>ゼンガク</t>
    </rPh>
    <rPh sb="144" eb="146">
      <t>イッパン</t>
    </rPh>
    <rPh sb="146" eb="148">
      <t>カイケイ</t>
    </rPh>
    <rPh sb="148" eb="151">
      <t>クリイレキン</t>
    </rPh>
    <rPh sb="152" eb="155">
      <t>キジュンナイ</t>
    </rPh>
    <rPh sb="155" eb="157">
      <t>クリイレ</t>
    </rPh>
    <rPh sb="159" eb="161">
      <t>ザイゲン</t>
    </rPh>
    <rPh sb="168" eb="169">
      <t>テイ</t>
    </rPh>
    <rPh sb="169" eb="171">
      <t>スイジュン</t>
    </rPh>
    <rPh sb="201" eb="204">
      <t>カイシュウリツ</t>
    </rPh>
    <rPh sb="208" eb="210">
      <t>テイド</t>
    </rPh>
    <rPh sb="211" eb="213">
      <t>スイイ</t>
    </rPh>
    <rPh sb="219" eb="221">
      <t>コンゴ</t>
    </rPh>
    <rPh sb="221" eb="222">
      <t>タ</t>
    </rPh>
    <rPh sb="223" eb="225">
      <t>ジギョウ</t>
    </rPh>
    <rPh sb="226" eb="227">
      <t>アワ</t>
    </rPh>
    <rPh sb="228" eb="230">
      <t>リョウキン</t>
    </rPh>
    <rPh sb="231" eb="233">
      <t>ミナオ</t>
    </rPh>
    <rPh sb="235" eb="236">
      <t>オコナ</t>
    </rPh>
    <rPh sb="293" eb="296">
      <t>ジョウカソウ</t>
    </rPh>
    <rPh sb="296" eb="298">
      <t>セッチ</t>
    </rPh>
    <rPh sb="298" eb="301">
      <t>キボウシャ</t>
    </rPh>
    <rPh sb="302" eb="304">
      <t>タイショウ</t>
    </rPh>
    <rPh sb="305" eb="306">
      <t>ア</t>
    </rPh>
    <rPh sb="307" eb="310">
      <t>カドウリツ</t>
    </rPh>
    <rPh sb="335" eb="338">
      <t>ジョウカソウ</t>
    </rPh>
    <rPh sb="338" eb="340">
      <t>セッチ</t>
    </rPh>
    <rPh sb="340" eb="343">
      <t>キボウシャ</t>
    </rPh>
    <rPh sb="344" eb="346">
      <t>タイショウ</t>
    </rPh>
    <rPh sb="351" eb="354">
      <t>スイセンカ</t>
    </rPh>
    <rPh sb="354" eb="35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</si>
</sst>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C-4B44-B016-69AD32F4E0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9C-4B44-B016-69AD32F4E0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66.06</c:v>
                </c:pt>
                <c:pt idx="1">
                  <c:v>68.48</c:v>
                </c:pt>
                <c:pt idx="2">
                  <c:v>71.52</c:v>
                </c:pt>
                <c:pt idx="3">
                  <c:v>78.790000000000006</c:v>
                </c:pt>
                <c:pt idx="4">
                  <c:v>78.790000000000006</c:v>
                </c:pt>
              </c:numCache>
            </c:numRef>
          </c:val>
          <c:extLst>
            <c:ext xmlns:c16="http://schemas.microsoft.com/office/drawing/2014/chart" uri="{C3380CC4-5D6E-409C-BE32-E72D297353CC}">
              <c16:uniqueId val="{00000000-640E-4DE9-8200-54782B9ACA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640E-4DE9-8200-54782B9ACA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DB-40C6-881C-5F8339CAB5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99DB-40C6-881C-5F8339CAB5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109.97</c:v>
                </c:pt>
                <c:pt idx="1">
                  <c:v>113.13</c:v>
                </c:pt>
                <c:pt idx="2">
                  <c:v>99.79</c:v>
                </c:pt>
                <c:pt idx="3">
                  <c:v>100.86</c:v>
                </c:pt>
                <c:pt idx="4">
                  <c:v>98.77</c:v>
                </c:pt>
              </c:numCache>
            </c:numRef>
          </c:val>
          <c:extLst>
            <c:ext xmlns:c16="http://schemas.microsoft.com/office/drawing/2014/chart" uri="{C3380CC4-5D6E-409C-BE32-E72D297353CC}">
              <c16:uniqueId val="{00000000-33FC-4437-9FC0-7BCFDDF964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C-4437-9FC0-7BCFDDF964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F-43B7-B4ED-6148A59C3D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F-43B7-B4ED-6148A59C3D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3-4F37-BD8C-46ECEE04A6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3-4F37-BD8C-46ECEE04A6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F-4B4D-A422-65933714FA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F-4B4D-A422-65933714FA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6-4DB4-8843-70A064128E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6-4DB4-8843-70A064128E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77-4BEA-813B-8AE5AD2DDF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F677-4BEA-813B-8AE5AD2DDF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52.17</c:v>
                </c:pt>
                <c:pt idx="1">
                  <c:v>48.89</c:v>
                </c:pt>
                <c:pt idx="2">
                  <c:v>55.1</c:v>
                </c:pt>
                <c:pt idx="3">
                  <c:v>57.77</c:v>
                </c:pt>
                <c:pt idx="4">
                  <c:v>55.35</c:v>
                </c:pt>
              </c:numCache>
            </c:numRef>
          </c:val>
          <c:extLst>
            <c:ext xmlns:c16="http://schemas.microsoft.com/office/drawing/2014/chart" uri="{C3380CC4-5D6E-409C-BE32-E72D297353CC}">
              <c16:uniqueId val="{00000000-374C-46FC-B6A5-A695ECCD52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374C-46FC-B6A5-A695ECCD52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211.4</c:v>
                </c:pt>
                <c:pt idx="1">
                  <c:v>224.11</c:v>
                </c:pt>
                <c:pt idx="2">
                  <c:v>201.71</c:v>
                </c:pt>
                <c:pt idx="3">
                  <c:v>196.39</c:v>
                </c:pt>
                <c:pt idx="4">
                  <c:v>204.88</c:v>
                </c:pt>
              </c:numCache>
            </c:numRef>
          </c:val>
          <c:extLst>
            <c:ext xmlns:c16="http://schemas.microsoft.com/office/drawing/2014/chart" uri="{C3380CC4-5D6E-409C-BE32-E72D297353CC}">
              <c16:uniqueId val="{00000000-977B-4901-BA48-D0C241B7B5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977B-4901-BA48-D0C241B7B5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色麻町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6523</v>
      </c>
      <c r="AM8" s="42"/>
      <c r="AN8" s="42"/>
      <c r="AO8" s="42"/>
      <c r="AP8" s="42"/>
      <c r="AQ8" s="42"/>
      <c r="AR8" s="42"/>
      <c r="AS8" s="42"/>
      <c r="AT8" s="35">
        <f>データ!T6</f>
        <v>109.28</v>
      </c>
      <c r="AU8" s="35"/>
      <c r="AV8" s="35"/>
      <c r="AW8" s="35"/>
      <c r="AX8" s="35"/>
      <c r="AY8" s="35"/>
      <c r="AZ8" s="35"/>
      <c r="BA8" s="35"/>
      <c r="BB8" s="35">
        <f>データ!U6</f>
        <v>59.69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9.42</v>
      </c>
      <c r="Q10" s="35"/>
      <c r="R10" s="35"/>
      <c r="S10" s="35"/>
      <c r="T10" s="35"/>
      <c r="U10" s="35"/>
      <c r="V10" s="35"/>
      <c r="W10" s="35">
        <f>データ!Q6</f>
        <v>100</v>
      </c>
      <c r="X10" s="35"/>
      <c r="Y10" s="35"/>
      <c r="Z10" s="35"/>
      <c r="AA10" s="35"/>
      <c r="AB10" s="35"/>
      <c r="AC10" s="35"/>
      <c r="AD10" s="42">
        <f>データ!R6</f>
        <v>2855</v>
      </c>
      <c r="AE10" s="42"/>
      <c r="AF10" s="42"/>
      <c r="AG10" s="42"/>
      <c r="AH10" s="42"/>
      <c r="AI10" s="42"/>
      <c r="AJ10" s="42"/>
      <c r="AK10" s="2"/>
      <c r="AL10" s="42">
        <f>データ!V6</f>
        <v>609</v>
      </c>
      <c r="AM10" s="42"/>
      <c r="AN10" s="42"/>
      <c r="AO10" s="42"/>
      <c r="AP10" s="42"/>
      <c r="AQ10" s="42"/>
      <c r="AR10" s="42"/>
      <c r="AS10" s="42"/>
      <c r="AT10" s="35">
        <f>データ!W6</f>
        <v>0.19</v>
      </c>
      <c r="AU10" s="35"/>
      <c r="AV10" s="35"/>
      <c r="AW10" s="35"/>
      <c r="AX10" s="35"/>
      <c r="AY10" s="35"/>
      <c r="AZ10" s="35"/>
      <c r="BA10" s="35"/>
      <c r="BB10" s="35">
        <f>データ!X6</f>
        <v>3205.26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43</v>
      </c>
      <c r="O86" s="12" t="str">
        <f>データ!EO6</f>
        <v>【-】</v>
      </c>
    </row>
  </sheetData>
  <sheetProtection algorithmName="SHA-512" hashValue="Kw6EF7geaTeDNavuhYxJe8eGuNbfpkLttfWQY3QU/9jPdy0w4Ojc7FUuCXJ8ryTF/OeteI3bHQEn+Ci9jiaEqQ==" saltValue="GSjUDv7hzIOf+QuOExfy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44440</v>
      </c>
      <c r="D6" s="19">
        <f t="shared" si="3"/>
        <v>47</v>
      </c>
      <c r="E6" s="19">
        <f t="shared" si="3"/>
        <v>18</v>
      </c>
      <c r="F6" s="19">
        <f t="shared" si="3"/>
        <v>1</v>
      </c>
      <c r="G6" s="19">
        <f t="shared" si="3"/>
        <v>0</v>
      </c>
      <c r="H6" s="19" t="str">
        <f t="shared" si="3"/>
        <v>宮城県　色麻町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9.42</v>
      </c>
      <c r="Q6" s="20">
        <f t="shared" si="3"/>
        <v>100</v>
      </c>
      <c r="R6" s="20">
        <f t="shared" si="3"/>
        <v>2855</v>
      </c>
      <c r="S6" s="20">
        <f t="shared" si="3"/>
        <v>6523</v>
      </c>
      <c r="T6" s="20">
        <f t="shared" si="3"/>
        <v>109.28</v>
      </c>
      <c r="U6" s="20">
        <f t="shared" si="3"/>
        <v>59.69</v>
      </c>
      <c r="V6" s="20">
        <f t="shared" si="3"/>
        <v>609</v>
      </c>
      <c r="W6" s="20">
        <f t="shared" si="3"/>
        <v>0.19</v>
      </c>
      <c r="X6" s="20">
        <f t="shared" si="3"/>
        <v>3205.26</v>
      </c>
      <c r="Y6" s="21">
        <f>IF(Y7="",NA(),Y7)</f>
        <v>109.97</v>
      </c>
      <c r="Z6" s="21">
        <f t="shared" ref="Z6:AH6" si="4">IF(Z7="",NA(),Z7)</f>
        <v>113.13</v>
      </c>
      <c r="AA6" s="21">
        <f t="shared" si="4"/>
        <v>99.79</v>
      </c>
      <c r="AB6" s="21">
        <f t="shared" si="4"/>
        <v>100.86</v>
      </c>
      <c r="AC6" s="21">
        <f t="shared" si="4"/>
        <v>98.77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52.17</v>
      </c>
      <c r="BR6" s="21">
        <f t="shared" ref="BR6:BZ6" si="8">IF(BR7="",NA(),BR7)</f>
        <v>48.89</v>
      </c>
      <c r="BS6" s="21">
        <f t="shared" si="8"/>
        <v>55.1</v>
      </c>
      <c r="BT6" s="21">
        <f t="shared" si="8"/>
        <v>57.77</v>
      </c>
      <c r="BU6" s="21">
        <f t="shared" si="8"/>
        <v>55.35</v>
      </c>
      <c r="BV6" s="21">
        <f t="shared" si="8"/>
        <v>52.55</v>
      </c>
      <c r="BW6" s="21">
        <f t="shared" si="8"/>
        <v>52.23</v>
      </c>
      <c r="BX6" s="21">
        <f t="shared" si="8"/>
        <v>50.06</v>
      </c>
      <c r="BY6" s="21">
        <f t="shared" si="8"/>
        <v>49.38</v>
      </c>
      <c r="BZ6" s="21">
        <f t="shared" si="8"/>
        <v>48.53</v>
      </c>
      <c r="CA6" s="20" t="str">
        <f>IF(CA7="","",IF(CA7="-","【-】","【"&amp;SUBSTITUTE(TEXT(CA7,"#,##0.00"),"-","△")&amp;"】"))</f>
        <v>【48.97】</v>
      </c>
      <c r="CB6" s="21">
        <f>IF(CB7="",NA(),CB7)</f>
        <v>211.4</v>
      </c>
      <c r="CC6" s="21">
        <f t="shared" ref="CC6:CK6" si="9">IF(CC7="",NA(),CC7)</f>
        <v>224.11</v>
      </c>
      <c r="CD6" s="21">
        <f t="shared" si="9"/>
        <v>201.71</v>
      </c>
      <c r="CE6" s="21">
        <f t="shared" si="9"/>
        <v>196.39</v>
      </c>
      <c r="CF6" s="21">
        <f t="shared" si="9"/>
        <v>204.88</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66.06</v>
      </c>
      <c r="CN6" s="21">
        <f t="shared" ref="CN6:CV6" si="10">IF(CN7="",NA(),CN7)</f>
        <v>68.48</v>
      </c>
      <c r="CO6" s="21">
        <f t="shared" si="10"/>
        <v>71.52</v>
      </c>
      <c r="CP6" s="21">
        <f t="shared" si="10"/>
        <v>78.790000000000006</v>
      </c>
      <c r="CQ6" s="21">
        <f t="shared" si="10"/>
        <v>78.790000000000006</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44440</v>
      </c>
      <c r="D7" s="23">
        <v>47</v>
      </c>
      <c r="E7" s="23">
        <v>18</v>
      </c>
      <c r="F7" s="23">
        <v>1</v>
      </c>
      <c r="G7" s="23">
        <v>0</v>
      </c>
      <c r="H7" s="23" t="s">
        <v>98</v>
      </c>
      <c r="I7" s="23" t="s">
        <v>99</v>
      </c>
      <c r="J7" s="23" t="s">
        <v>100</v>
      </c>
      <c r="K7" s="23" t="s">
        <v>101</v>
      </c>
      <c r="L7" s="23" t="s">
        <v>102</v>
      </c>
      <c r="M7" s="23" t="s">
        <v>103</v>
      </c>
      <c r="N7" s="24" t="s">
        <v>104</v>
      </c>
      <c r="O7" s="24" t="s">
        <v>105</v>
      </c>
      <c r="P7" s="24">
        <v>9.42</v>
      </c>
      <c r="Q7" s="24">
        <v>100</v>
      </c>
      <c r="R7" s="24">
        <v>2855</v>
      </c>
      <c r="S7" s="24">
        <v>6523</v>
      </c>
      <c r="T7" s="24">
        <v>109.28</v>
      </c>
      <c r="U7" s="24">
        <v>59.69</v>
      </c>
      <c r="V7" s="24">
        <v>609</v>
      </c>
      <c r="W7" s="24">
        <v>0.19</v>
      </c>
      <c r="X7" s="24">
        <v>3205.26</v>
      </c>
      <c r="Y7" s="24">
        <v>109.97</v>
      </c>
      <c r="Z7" s="24">
        <v>113.13</v>
      </c>
      <c r="AA7" s="24">
        <v>99.79</v>
      </c>
      <c r="AB7" s="24">
        <v>100.86</v>
      </c>
      <c r="AC7" s="24">
        <v>98.77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52.17</v>
      </c>
      <c r="BR7" s="24">
        <v>48.89</v>
      </c>
      <c r="BS7" s="24">
        <v>55.1</v>
      </c>
      <c r="BT7" s="24">
        <v>57.77</v>
      </c>
      <c r="BU7" s="24">
        <v>55.35</v>
      </c>
      <c r="BV7" s="24">
        <v>52.55</v>
      </c>
      <c r="BW7" s="24">
        <v>52.23</v>
      </c>
      <c r="BX7" s="24">
        <v>50.06</v>
      </c>
      <c r="BY7" s="24">
        <v>49.38</v>
      </c>
      <c r="BZ7" s="24">
        <v>48.53</v>
      </c>
      <c r="CA7" s="24">
        <v>48.97</v>
      </c>
      <c r="CB7" s="24">
        <v>211.4</v>
      </c>
      <c r="CC7" s="24">
        <v>224.11</v>
      </c>
      <c r="CD7" s="24">
        <v>201.71</v>
      </c>
      <c r="CE7" s="24">
        <v>196.39</v>
      </c>
      <c r="CF7" s="24">
        <v>204.88</v>
      </c>
      <c r="CG7" s="24">
        <v>292.45</v>
      </c>
      <c r="CH7" s="24">
        <v>294.05</v>
      </c>
      <c r="CI7" s="24">
        <v>309.22000000000003</v>
      </c>
      <c r="CJ7" s="24">
        <v>316.97000000000003</v>
      </c>
      <c r="CK7" s="24">
        <v>326.17</v>
      </c>
      <c r="CL7" s="24">
        <v>328.76</v>
      </c>
      <c r="CM7" s="24">
        <v>66.06</v>
      </c>
      <c r="CN7" s="24">
        <v>68.48</v>
      </c>
      <c r="CO7" s="24">
        <v>71.52</v>
      </c>
      <c r="CP7" s="24">
        <v>78.790000000000006</v>
      </c>
      <c r="CQ7" s="24">
        <v>78.790000000000006</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2022-12-01T02:09:56Z</dcterms:created>
  <dcterms:modified xsi:type="dcterms:W3CDTF">2023-02-09T04:32:50Z</dcterms:modified>
  <cp:category/>
</cp:coreProperties>
</file>